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24226"/>
  <mc:AlternateContent xmlns:mc="http://schemas.openxmlformats.org/markup-compatibility/2006">
    <mc:Choice Requires="x15">
      <x15ac:absPath xmlns:x15ac="http://schemas.microsoft.com/office/spreadsheetml/2010/11/ac" url="R:\Marchés publics\MARCHES ENSMA\Tvx_2025_Eau glacée\MARCHE TVX Eau glacée\DCE E25-09T - VF\"/>
    </mc:Choice>
  </mc:AlternateContent>
  <xr:revisionPtr revIDLastSave="0" documentId="13_ncr:1_{68628328-BA2A-41AB-B9EF-9FCB32D6BC27}" xr6:coauthVersionLast="47" xr6:coauthVersionMax="47" xr10:uidLastSave="{00000000-0000-0000-0000-000000000000}"/>
  <bookViews>
    <workbookView xWindow="-23148" yWindow="-108" windowWidth="23256" windowHeight="12456" tabRatio="903" xr2:uid="{00000000-000D-0000-FFFF-FFFF00000000}"/>
  </bookViews>
  <sheets>
    <sheet name="PdG" sheetId="16" r:id="rId1"/>
    <sheet name="DPGF lot 1 CVC - Part 1 - Prod" sheetId="15" r:id="rId2"/>
    <sheet name="DPGF lot 1 CVC - Part 2 - Bat D" sheetId="17" r:id="rId3"/>
    <sheet name="DPGF lot 1 CVC - Part 3 - Bat E" sheetId="18" r:id="rId4"/>
    <sheet name="DPGF lot 1 CVC - Part 4 - Bat F" sheetId="19" r:id="rId5"/>
    <sheet name="RECAP" sheetId="21" r:id="rId6"/>
  </sheets>
  <definedNames>
    <definedName name="_Toc29203243" localSheetId="1">'DPGF lot 1 CVC - Part 1 - Prod'!#REF!</definedName>
    <definedName name="_Toc29203243" localSheetId="2">'DPGF lot 1 CVC - Part 2 - Bat D'!#REF!</definedName>
    <definedName name="_Toc29203243" localSheetId="3">'DPGF lot 1 CVC - Part 3 - Bat E'!#REF!</definedName>
    <definedName name="_Toc29203243" localSheetId="4">'DPGF lot 1 CVC - Part 4 - Bat F'!#REF!</definedName>
    <definedName name="_Toc29203291" localSheetId="1">'DPGF lot 1 CVC - Part 1 - Prod'!#REF!</definedName>
    <definedName name="_Toc29203291" localSheetId="2">'DPGF lot 1 CVC - Part 2 - Bat D'!#REF!</definedName>
    <definedName name="_Toc29203291" localSheetId="3">'DPGF lot 1 CVC - Part 3 - Bat E'!#REF!</definedName>
    <definedName name="_Toc29203291" localSheetId="4">'DPGF lot 1 CVC - Part 4 - Bat F'!#REF!</definedName>
    <definedName name="_Toc337134099" localSheetId="1">'DPGF lot 1 CVC - Part 1 - Prod'!#REF!</definedName>
    <definedName name="_Toc337134099" localSheetId="2">'DPGF lot 1 CVC - Part 2 - Bat D'!#REF!</definedName>
    <definedName name="_Toc337134099" localSheetId="3">'DPGF lot 1 CVC - Part 3 - Bat E'!#REF!</definedName>
    <definedName name="_Toc337134099" localSheetId="4">'DPGF lot 1 CVC - Part 4 - Bat F'!#REF!</definedName>
    <definedName name="_Toc482973650" localSheetId="1">'DPGF lot 1 CVC - Part 1 - Prod'!#REF!</definedName>
    <definedName name="_Toc482973650" localSheetId="2">'DPGF lot 1 CVC - Part 2 - Bat D'!#REF!</definedName>
    <definedName name="_Toc482973650" localSheetId="3">'DPGF lot 1 CVC - Part 3 - Bat E'!#REF!</definedName>
    <definedName name="_Toc482973650" localSheetId="4">'DPGF lot 1 CVC - Part 4 - Bat F'!#REF!</definedName>
    <definedName name="_Toc506906081" localSheetId="1">'DPGF lot 1 CVC - Part 1 - Prod'!#REF!</definedName>
    <definedName name="_Toc506906081" localSheetId="2">'DPGF lot 1 CVC - Part 2 - Bat D'!#REF!</definedName>
    <definedName name="_Toc506906081" localSheetId="3">'DPGF lot 1 CVC - Part 3 - Bat E'!#REF!</definedName>
    <definedName name="_Toc506906081" localSheetId="4">'DPGF lot 1 CVC - Part 4 - Bat F'!#REF!</definedName>
    <definedName name="_Toc519178329" localSheetId="1">'DPGF lot 1 CVC - Part 1 - Prod'!#REF!</definedName>
    <definedName name="_Toc519178329" localSheetId="2">'DPGF lot 1 CVC - Part 2 - Bat D'!#REF!</definedName>
    <definedName name="_Toc519178329" localSheetId="3">'DPGF lot 1 CVC - Part 3 - Bat E'!#REF!</definedName>
    <definedName name="_Toc519178329" localSheetId="4">'DPGF lot 1 CVC - Part 4 - Bat F'!#REF!</definedName>
    <definedName name="_Toc9604029" localSheetId="1">'DPGF lot 1 CVC - Part 1 - Prod'!#REF!</definedName>
    <definedName name="_Toc9604029" localSheetId="2">'DPGF lot 1 CVC - Part 2 - Bat D'!#REF!</definedName>
    <definedName name="_Toc9604029" localSheetId="3">'DPGF lot 1 CVC - Part 3 - Bat E'!#REF!</definedName>
    <definedName name="_Toc9604029" localSheetId="4">'DPGF lot 1 CVC - Part 4 - Bat F'!#REF!</definedName>
    <definedName name="CFO">#REF!</definedName>
    <definedName name="Excel_BuiltIn_Print_Area_3">#REF!</definedName>
    <definedName name="_xlnm.Print_Titles" localSheetId="1">'DPGF lot 1 CVC - Part 1 - Prod'!$1:$1</definedName>
    <definedName name="_xlnm.Print_Titles" localSheetId="2">'DPGF lot 1 CVC - Part 2 - Bat D'!$1:$1</definedName>
    <definedName name="_xlnm.Print_Titles" localSheetId="3">'DPGF lot 1 CVC - Part 3 - Bat E'!$1:$1</definedName>
    <definedName name="_xlnm.Print_Titles" localSheetId="4">'DPGF lot 1 CVC - Part 4 - Bat F'!$1:$1</definedName>
    <definedName name="MOUnit">#REF!</definedName>
    <definedName name="PAchat">#REF!</definedName>
    <definedName name="PMO">#REF!</definedName>
    <definedName name="PUnit">#REF!</definedName>
    <definedName name="Q">#REF!</definedName>
    <definedName name="_xlnm.Print_Area" localSheetId="1">'DPGF lot 1 CVC - Part 1 - Prod'!$A$1:$G$403</definedName>
    <definedName name="_xlnm.Print_Area" localSheetId="2">'DPGF lot 1 CVC - Part 2 - Bat D'!$A$1:$G$524</definedName>
    <definedName name="_xlnm.Print_Area" localSheetId="3">'DPGF lot 1 CVC - Part 3 - Bat E'!$A$1:$G$672</definedName>
    <definedName name="_xlnm.Print_Area" localSheetId="4">'DPGF lot 1 CVC - Part 4 - Bat F'!$A$1:$G$666</definedName>
    <definedName name="_xlnm.Print_Area" localSheetId="0">PdG!$A$1:$G$107</definedName>
    <definedName name="_xlnm.Print_Area" localSheetId="5">RECAP!$A$1:$F$28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491" i="17" l="1"/>
  <c r="D495" i="18"/>
  <c r="D619" i="19"/>
  <c r="D476" i="18"/>
  <c r="D485" i="18" s="1"/>
  <c r="D472" i="17"/>
  <c r="D481" i="17" s="1"/>
  <c r="G632" i="19"/>
  <c r="B634" i="19"/>
  <c r="G498" i="18"/>
  <c r="G494" i="17"/>
  <c r="D342" i="15"/>
  <c r="D340" i="15"/>
  <c r="D334" i="15"/>
  <c r="D332" i="15"/>
  <c r="F13" i="21"/>
  <c r="B21" i="21"/>
  <c r="G664" i="19"/>
  <c r="G519" i="17"/>
  <c r="G399" i="15"/>
  <c r="G670" i="18"/>
  <c r="G642" i="18"/>
  <c r="G601" i="19"/>
  <c r="G602" i="19" s="1"/>
  <c r="G516" i="19"/>
  <c r="G517" i="19" s="1"/>
  <c r="G508" i="19"/>
  <c r="G509" i="19" s="1"/>
  <c r="G452" i="19"/>
  <c r="G453" i="19" s="1"/>
  <c r="G405" i="19"/>
  <c r="G406" i="19" s="1"/>
  <c r="G378" i="19"/>
  <c r="G379" i="19" s="1"/>
  <c r="G368" i="19"/>
  <c r="G369" i="19" s="1"/>
  <c r="G348" i="19"/>
  <c r="G349" i="19" s="1"/>
  <c r="G325" i="19"/>
  <c r="G326" i="19" s="1"/>
  <c r="G164" i="19"/>
  <c r="G165" i="19" s="1"/>
  <c r="B61" i="19"/>
  <c r="G58" i="19"/>
  <c r="G59" i="19" s="1"/>
  <c r="G49" i="19"/>
  <c r="G50" i="19" s="1"/>
  <c r="B609" i="18"/>
  <c r="G606" i="18"/>
  <c r="G607" i="18" s="1"/>
  <c r="B500" i="18"/>
  <c r="G467" i="18"/>
  <c r="G468" i="18" s="1"/>
  <c r="G420" i="18"/>
  <c r="G421" i="18" s="1"/>
  <c r="G393" i="18"/>
  <c r="G394" i="18" s="1"/>
  <c r="G384" i="18"/>
  <c r="G385" i="18" s="1"/>
  <c r="G356" i="18"/>
  <c r="G357" i="18" s="1"/>
  <c r="G327" i="18"/>
  <c r="G328" i="18" s="1"/>
  <c r="G166" i="18"/>
  <c r="G167" i="18" s="1"/>
  <c r="B61" i="18"/>
  <c r="G58" i="18"/>
  <c r="G59" i="18" s="1"/>
  <c r="G49" i="18"/>
  <c r="G50" i="18" s="1"/>
  <c r="B496" i="17"/>
  <c r="G463" i="17"/>
  <c r="G416" i="17"/>
  <c r="G417" i="17" s="1"/>
  <c r="G389" i="17"/>
  <c r="G390" i="17" s="1"/>
  <c r="G379" i="17"/>
  <c r="G380" i="17" s="1"/>
  <c r="G353" i="17"/>
  <c r="G354" i="17" s="1"/>
  <c r="G328" i="17"/>
  <c r="G329" i="17" s="1"/>
  <c r="G167" i="17"/>
  <c r="G168" i="17" s="1"/>
  <c r="B62" i="17"/>
  <c r="G59" i="17"/>
  <c r="G60" i="17" s="1"/>
  <c r="G49" i="17"/>
  <c r="G50" i="17" s="1"/>
  <c r="B370" i="15"/>
  <c r="G367" i="15"/>
  <c r="G368" i="15" s="1"/>
  <c r="G370" i="15" s="1"/>
  <c r="F377" i="15" s="1"/>
  <c r="B346" i="15"/>
  <c r="G343" i="15"/>
  <c r="G344" i="15" s="1"/>
  <c r="G324" i="15"/>
  <c r="G325" i="15" s="1"/>
  <c r="G248" i="15"/>
  <c r="G249" i="15" s="1"/>
  <c r="G159" i="15"/>
  <c r="G160" i="15" s="1"/>
  <c r="B61" i="15"/>
  <c r="G58" i="15"/>
  <c r="G59" i="15" s="1"/>
  <c r="G49" i="15"/>
  <c r="G50" i="15" s="1"/>
  <c r="D495" i="19"/>
  <c r="D491" i="19"/>
  <c r="D487" i="19"/>
  <c r="D477" i="19"/>
  <c r="D478" i="19"/>
  <c r="D479" i="19"/>
  <c r="D480" i="19"/>
  <c r="D481" i="19"/>
  <c r="D476" i="19"/>
  <c r="D475" i="19"/>
  <c r="D474" i="19"/>
  <c r="D468" i="19"/>
  <c r="D469" i="19"/>
  <c r="D470" i="19"/>
  <c r="D467" i="19"/>
  <c r="D466" i="19"/>
  <c r="D465" i="19"/>
  <c r="G634" i="19" l="1"/>
  <c r="F640" i="19" s="1"/>
  <c r="F17" i="21"/>
  <c r="G61" i="19"/>
  <c r="F639" i="19" s="1"/>
  <c r="G464" i="17"/>
  <c r="G496" i="17" s="1"/>
  <c r="F502" i="17" s="1"/>
  <c r="G62" i="17"/>
  <c r="F501" i="17" s="1"/>
  <c r="G61" i="18"/>
  <c r="F616" i="18" s="1"/>
  <c r="G609" i="18"/>
  <c r="G500" i="18"/>
  <c r="F617" i="18" s="1"/>
  <c r="G346" i="15"/>
  <c r="F376" i="15" s="1"/>
  <c r="G61" i="15"/>
  <c r="F375" i="15" s="1"/>
  <c r="D288" i="19"/>
  <c r="D278" i="19"/>
  <c r="D268" i="19"/>
  <c r="D125" i="19"/>
  <c r="D552" i="19"/>
  <c r="D129" i="15"/>
  <c r="D128" i="15"/>
  <c r="D132" i="15"/>
  <c r="D131" i="15"/>
  <c r="D138" i="15"/>
  <c r="D367" i="19"/>
  <c r="D347" i="19"/>
  <c r="D346" i="19"/>
  <c r="D355" i="18"/>
  <c r="D354" i="18"/>
  <c r="D383" i="18"/>
  <c r="D378" i="17"/>
  <c r="D292" i="18"/>
  <c r="D289" i="18"/>
  <c r="D270" i="18"/>
  <c r="D282" i="18"/>
  <c r="D279" i="18"/>
  <c r="D133" i="18"/>
  <c r="D126" i="18"/>
  <c r="D351" i="17"/>
  <c r="D293" i="17"/>
  <c r="D283" i="17"/>
  <c r="D271" i="17"/>
  <c r="D133" i="17"/>
  <c r="D126" i="17"/>
  <c r="D553" i="19"/>
  <c r="D387" i="19"/>
  <c r="D395" i="19"/>
  <c r="D394" i="19"/>
  <c r="D393" i="19"/>
  <c r="D392" i="19"/>
  <c r="D391" i="19"/>
  <c r="D390" i="19"/>
  <c r="D389" i="19"/>
  <c r="D404" i="18"/>
  <c r="D402" i="18"/>
  <c r="D410" i="18"/>
  <c r="D409" i="18"/>
  <c r="D408" i="18"/>
  <c r="D407" i="18"/>
  <c r="D406" i="18"/>
  <c r="D405" i="18"/>
  <c r="D406" i="17"/>
  <c r="D405" i="17"/>
  <c r="D404" i="17"/>
  <c r="D403" i="17"/>
  <c r="D402" i="17"/>
  <c r="D401" i="17"/>
  <c r="D400" i="17"/>
  <c r="D398" i="17"/>
  <c r="B5" i="21"/>
  <c r="G400" i="15" l="1"/>
  <c r="F618" i="18"/>
  <c r="G643" i="18"/>
  <c r="D13" i="21" s="1"/>
  <c r="G665" i="19"/>
  <c r="E13" i="21" s="1"/>
  <c r="E17" i="21" s="1"/>
  <c r="G520" i="17"/>
  <c r="B618" i="18"/>
  <c r="A618" i="18"/>
  <c r="F642" i="19"/>
  <c r="B640" i="19"/>
  <c r="A640" i="19"/>
  <c r="B639" i="19"/>
  <c r="A639" i="19"/>
  <c r="D515" i="19"/>
  <c r="D514" i="19"/>
  <c r="F620" i="18"/>
  <c r="B617" i="18"/>
  <c r="A617" i="18"/>
  <c r="B616" i="18"/>
  <c r="A616" i="18"/>
  <c r="F504" i="17"/>
  <c r="F506" i="17" s="1"/>
  <c r="F508" i="17" s="1"/>
  <c r="B502" i="17"/>
  <c r="A502" i="17"/>
  <c r="B501" i="17"/>
  <c r="A501" i="17"/>
  <c r="F379" i="15"/>
  <c r="B377" i="15"/>
  <c r="B376" i="15"/>
  <c r="B375" i="15"/>
  <c r="A377" i="15"/>
  <c r="A376" i="15"/>
  <c r="A375" i="15"/>
  <c r="C13" i="21" l="1"/>
  <c r="C17" i="21" s="1"/>
  <c r="G671" i="18"/>
  <c r="D15" i="21" s="1"/>
  <c r="D17" i="21" s="1"/>
  <c r="F644" i="19"/>
  <c r="F646" i="19" s="1"/>
  <c r="E3" i="21"/>
  <c r="F622" i="18"/>
  <c r="F624" i="18" s="1"/>
  <c r="D3" i="21"/>
  <c r="F381" i="15"/>
  <c r="F383" i="15" s="1"/>
  <c r="C3" i="21"/>
  <c r="F3" i="21" l="1"/>
  <c r="C5" i="21"/>
  <c r="C19" i="21" s="1"/>
  <c r="D5" i="21"/>
  <c r="D19" i="21" s="1"/>
  <c r="D21" i="21" s="1"/>
  <c r="D25" i="21" s="1"/>
  <c r="D23" i="21" s="1"/>
  <c r="E5" i="21"/>
  <c r="E19" i="21" s="1"/>
  <c r="E21" i="21" s="1"/>
  <c r="E25" i="21" s="1"/>
  <c r="E23" i="21" s="1"/>
  <c r="F5" i="21" l="1"/>
  <c r="C9" i="21"/>
  <c r="C7" i="21" s="1"/>
  <c r="E9" i="21"/>
  <c r="E7" i="21" s="1"/>
  <c r="F19" i="21"/>
  <c r="F21" i="21" s="1"/>
  <c r="C21" i="21"/>
  <c r="C25" i="21" s="1"/>
  <c r="D9" i="21"/>
  <c r="D7" i="21" s="1"/>
  <c r="F7" i="21" l="1"/>
  <c r="F9" i="21"/>
  <c r="C23" i="21"/>
  <c r="F23" i="21" s="1"/>
  <c r="F25" i="21"/>
</calcChain>
</file>

<file path=xl/sharedStrings.xml><?xml version="1.0" encoding="utf-8"?>
<sst xmlns="http://schemas.openxmlformats.org/spreadsheetml/2006/main" count="2846" uniqueCount="704">
  <si>
    <t>U</t>
  </si>
  <si>
    <t>ml</t>
  </si>
  <si>
    <t>ens</t>
  </si>
  <si>
    <t>DESIGNATION DES OUVRAGES</t>
  </si>
  <si>
    <t>PRIX UNITAIRE
H.T.</t>
  </si>
  <si>
    <t>PRIX TOTAL
H.T.</t>
  </si>
  <si>
    <t>N°</t>
  </si>
  <si>
    <t>u</t>
  </si>
  <si>
    <t xml:space="preserve">TOTAL H.T. </t>
  </si>
  <si>
    <t xml:space="preserve">TOTAL T.T.C. </t>
  </si>
  <si>
    <t>TVA 20%</t>
  </si>
  <si>
    <t>QTE ENT</t>
  </si>
  <si>
    <t>Marque :</t>
  </si>
  <si>
    <t xml:space="preserve">Type : </t>
  </si>
  <si>
    <t>QTE BET</t>
  </si>
  <si>
    <t>Raccordements électriques</t>
  </si>
  <si>
    <t>Mise en service constructeur</t>
  </si>
  <si>
    <t>MAITRE D'OUVRAGE</t>
  </si>
  <si>
    <t>ISAE - ENSMA</t>
  </si>
  <si>
    <t>Téléport 2, 1 avenue Clément Ader  BP 40109</t>
  </si>
  <si>
    <t>recherche D-E-F de l'ISAE-ENSMA</t>
  </si>
  <si>
    <t>BET Energétique &amp; Fluides</t>
  </si>
  <si>
    <t>21 rue Claude Berthollet</t>
  </si>
  <si>
    <t>ZI République 3</t>
  </si>
  <si>
    <t>86000 Poitiers</t>
  </si>
  <si>
    <t>Tel. 07 69 53 78 74</t>
  </si>
  <si>
    <t>CADRE DE DECOMPOSITION DE PRIX</t>
  </si>
  <si>
    <t>GLOBAL ET FORFAITAIRE</t>
  </si>
  <si>
    <t xml:space="preserve">AVERTISSEMENT </t>
  </si>
  <si>
    <t>L'entreprise est tenue d'indiquer en regard de chaque article le prix unitaire dans le bordereau.</t>
  </si>
  <si>
    <t>L'entreprise est tenue de vérifier qu'aucune omission ou erreur ne subsiste dans l'énumération des ouvrages du descriptif ou du cadre de décomposition du prix global forfaitaire pour mener à leur terme les travaux faisant l'objet de la présente étude.</t>
  </si>
  <si>
    <t>Le présent cadre de décomposition du prix global forfaitaire n'est pas limitatif et il devra être, le cas échéant, complété par l'entreprise, compte tenu de l'étude réalisée et de l'appréciation qui lui est laissée pour définir les travaux qui lui incombent.</t>
  </si>
  <si>
    <t>L'entreprise doit, au titre de son chiffrage, ses propres études pour vérifier et chiffrer les prestations.</t>
  </si>
  <si>
    <t>Les quantités indiquées, sont données à titre indicatif, l'entreprise est donc tenue de les vérifier et de s'engager sur un prix global et forfaitaire.</t>
  </si>
  <si>
    <t>-=oOo=-</t>
  </si>
  <si>
    <t>TRAVAUX PREPARATOIRE - DEPOSE -DIVERS</t>
  </si>
  <si>
    <t>Travaux préparatoire - dépose - divers</t>
  </si>
  <si>
    <t>6.1.1</t>
  </si>
  <si>
    <t>6.1.2</t>
  </si>
  <si>
    <t>Dépose - Consignation - Travaux préparatoires</t>
  </si>
  <si>
    <t>Incidences et organisation de chantier (voir CCTP §6.1.2)</t>
  </si>
  <si>
    <t>Saignée dans voiles porteurs ou planchers pour réseaux et équipements</t>
  </si>
  <si>
    <t>Installation de chantier</t>
  </si>
  <si>
    <t>Etudes EXE, plans PAC, plans de réservations</t>
  </si>
  <si>
    <t>DOE DIUO</t>
  </si>
  <si>
    <t>Frais de mise en services constructeur</t>
  </si>
  <si>
    <t>6.1.3</t>
  </si>
  <si>
    <t>Travaux provisoire</t>
  </si>
  <si>
    <t>La consignation des réseaux et des installation pour isolement des zones de travail</t>
  </si>
  <si>
    <t>6.1.4</t>
  </si>
  <si>
    <t>Réceptions partielles</t>
  </si>
  <si>
    <t>6.1.5</t>
  </si>
  <si>
    <t>Economie circulaire - recyclage in-situ</t>
  </si>
  <si>
    <r>
      <t xml:space="preserve">Recyclage in-situ des </t>
    </r>
    <r>
      <rPr>
        <b/>
        <sz val="11"/>
        <rFont val="Arial"/>
        <family val="2"/>
      </rPr>
      <t>chutes EP</t>
    </r>
    <r>
      <rPr>
        <sz val="11"/>
        <rFont val="Arial"/>
        <family val="2"/>
      </rPr>
      <t xml:space="preserve"> (si possible)</t>
    </r>
  </si>
  <si>
    <t>TRAVAUX HYDRAULIQUES</t>
  </si>
  <si>
    <t>Plateforme extérieure - Production frigorifique</t>
  </si>
  <si>
    <t>7.1.1</t>
  </si>
  <si>
    <t>Refroidisseur de liquide à condensation par air</t>
  </si>
  <si>
    <t>7.1.2</t>
  </si>
  <si>
    <t>Equipements et panoplie des groupes</t>
  </si>
  <si>
    <t>7.1.3</t>
  </si>
  <si>
    <t>Raccordements hydrauliques</t>
  </si>
  <si>
    <t>Raccordement sur collecteurs Cf SCH01</t>
  </si>
  <si>
    <t>7.2.1</t>
  </si>
  <si>
    <t>Travaux de maçonnerie</t>
  </si>
  <si>
    <t xml:space="preserve">Socle béton compris :
 - Fond de fouille
 - Terrassement et excavation des terres 
 - Coffrage 
 - Treillis soudé 
  - Béton coulé en place
 - Compris toutes sujétions de mise en œuvre </t>
  </si>
  <si>
    <t>7.2.2</t>
  </si>
  <si>
    <t xml:space="preserve">Pompes de circulation </t>
  </si>
  <si>
    <t>Débit à déterminer par l'entreprise ainsi que la hauteur manométrique</t>
  </si>
  <si>
    <t>Accessoires : kit manométrique avec vanne amont/aval</t>
  </si>
  <si>
    <t>7.2.3</t>
  </si>
  <si>
    <t>Compteurs de calories (EN OPTION)</t>
  </si>
  <si>
    <t>7.2.4</t>
  </si>
  <si>
    <t>Réseaux hydraulique en production</t>
  </si>
  <si>
    <t>7.2.5</t>
  </si>
  <si>
    <t>Modifications hydrauliques</t>
  </si>
  <si>
    <t>Aller :</t>
  </si>
  <si>
    <t>2 Doigts de gants pour sondes,</t>
  </si>
  <si>
    <t xml:space="preserve">Retour : </t>
  </si>
  <si>
    <t>1 Vanne d’isolement papillon ¼ tour,</t>
  </si>
  <si>
    <t>1 Filtre en Y avec kit manométrique</t>
  </si>
  <si>
    <t>Mise en place du compteur de frigories</t>
  </si>
  <si>
    <t>2 Vannes d’isolement papillon ¼ tour</t>
  </si>
  <si>
    <t>Mise en place des pompes</t>
  </si>
  <si>
    <t>2 Clapet antiretour à battant à brides</t>
  </si>
  <si>
    <t>2 Doigts de gants pour sondes</t>
  </si>
  <si>
    <t xml:space="preserve">2 couches de peinture antirouille </t>
  </si>
  <si>
    <t xml:space="preserve">Calorifuge par laine de verre ép. 30 à 50mm ou coquille styrofoam selon diamètre avec une finition PVC </t>
  </si>
  <si>
    <t>7.2.6</t>
  </si>
  <si>
    <t xml:space="preserve">Raccordements électriques depuis l‘armoire électrique
existante </t>
  </si>
  <si>
    <t>7.2.7</t>
  </si>
  <si>
    <t>7.2.8</t>
  </si>
  <si>
    <t xml:space="preserve">Schéma de principe </t>
  </si>
  <si>
    <t xml:space="preserve">Comprendra légende, principe de raccordement des appareils, repères nécessaires à sa compréhension </t>
  </si>
  <si>
    <t xml:space="preserve">Mise à jour du schéma de fonctionnement </t>
  </si>
  <si>
    <t>7.3.1</t>
  </si>
  <si>
    <t>7.3.2</t>
  </si>
  <si>
    <t xml:space="preserve">Surpresseur d'eau </t>
  </si>
  <si>
    <t>Surpresseur à pompes multicellulaire verticale</t>
  </si>
  <si>
    <t>Multi pompes électroniques à vitesse variable</t>
  </si>
  <si>
    <t>Nombres de pompes : 3</t>
  </si>
  <si>
    <t>Plage de pression requise : 2 à 8 bars</t>
  </si>
  <si>
    <t xml:space="preserve">Coffret de commande et de régulation </t>
  </si>
  <si>
    <t>Options à prévoir :</t>
  </si>
  <si>
    <t>Manchon antivibratoire aspiration et refoulement</t>
  </si>
  <si>
    <t>Carte optionnelle Card Hydrovar</t>
  </si>
  <si>
    <t>Carpteurs : transducteur de pression + indicateur de débit</t>
  </si>
  <si>
    <t>Vases à membranes</t>
  </si>
  <si>
    <t xml:space="preserve">Manutention et levage </t>
  </si>
  <si>
    <t>7.3.3</t>
  </si>
  <si>
    <t>Modifications hydrauliques en LT</t>
  </si>
  <si>
    <t>Vanne d'isolement papillon 1/4 tour</t>
  </si>
  <si>
    <t>Vanne bypass papillon 1/4 tour</t>
  </si>
  <si>
    <t>Manomètre</t>
  </si>
  <si>
    <t>Robinet de vidange bouchonné</t>
  </si>
  <si>
    <t>Sonde de pression à raccorder sur la GTC</t>
  </si>
  <si>
    <t>Insertion des dispositifs suivant : filtre + disconnecteur et surpresseur</t>
  </si>
  <si>
    <t>compris, dépose, raccord électro soudables, supportage, colliers, tube PVC Pression PN16</t>
  </si>
  <si>
    <t>7.3.4</t>
  </si>
  <si>
    <t>Canalisation - Calorifuge en LT</t>
  </si>
  <si>
    <t xml:space="preserve">Canalisation PCV Pression PN16 </t>
  </si>
  <si>
    <t>compris accessoires et ingrédient de pose, colle , raccords PVC/métal et toutes sujétions de pose.</t>
  </si>
  <si>
    <t xml:space="preserve">Raccords électro soudables </t>
  </si>
  <si>
    <t>7.3.5</t>
  </si>
  <si>
    <t>Raccordement électriques</t>
  </si>
  <si>
    <t>Raccordements électriques sur armoire électrique existante</t>
  </si>
  <si>
    <t>7.3.6</t>
  </si>
  <si>
    <t>Distribution réseau d'Eau Glacée Primaire</t>
  </si>
  <si>
    <t>7.4.1</t>
  </si>
  <si>
    <t xml:space="preserve"> - Manchon antivibratil </t>
  </si>
  <si>
    <t xml:space="preserve"> - Doigt de gants pour sondes, </t>
  </si>
  <si>
    <t xml:space="preserve"> - Robinet de vidange </t>
  </si>
  <si>
    <t xml:space="preserve"> - Robinet de réglage de débit </t>
  </si>
  <si>
    <t xml:space="preserve"> - Vanne d’isolement papillon ¼ de tour </t>
  </si>
  <si>
    <t>Départ :</t>
  </si>
  <si>
    <t xml:space="preserve"> - Vanne d'isolement papillon  ¼ de tour</t>
  </si>
  <si>
    <t xml:space="preserve"> - Filtre en Y avec kit manométrique </t>
  </si>
  <si>
    <t xml:space="preserve"> - Clapet antiretour à battant à brides </t>
  </si>
  <si>
    <t xml:space="preserve">Tube en acier noir </t>
  </si>
  <si>
    <t>Ø 33.7×2.9</t>
  </si>
  <si>
    <t>Ø 42.4×2.9</t>
  </si>
  <si>
    <t>Ø 60.3×2.9</t>
  </si>
  <si>
    <t>Ø 88.9×3.2</t>
  </si>
  <si>
    <t>Ø 139.7×4</t>
  </si>
  <si>
    <t>Ø 114.3×3.6</t>
  </si>
  <si>
    <t>Ø 76.1×2.9</t>
  </si>
  <si>
    <t>7.4.2</t>
  </si>
  <si>
    <t xml:space="preserve">Calorifuge des canalisations </t>
  </si>
  <si>
    <t>Peinture antirouille</t>
  </si>
  <si>
    <t>Calorifuge :laine de verre ép. 30 à 50mm ou coquille isolante styrofoam</t>
  </si>
  <si>
    <t>7.5.1</t>
  </si>
  <si>
    <t xml:space="preserve">Pompe de circulation </t>
  </si>
  <si>
    <t>Débit : à déterminer par l'entreprise</t>
  </si>
  <si>
    <t>HMT :  à déterminer par l'entreprise</t>
  </si>
  <si>
    <t>Type :</t>
  </si>
  <si>
    <t>Equipement de chaque groupe :</t>
  </si>
  <si>
    <t>Kit manométrique avec vanne amont/aval</t>
  </si>
  <si>
    <t>7.5.2</t>
  </si>
  <si>
    <t>Pompe de circulation type double à permutation automatique, variation de vitesse, avec EEI&lt;0.23, conforme au CCTP</t>
  </si>
  <si>
    <t>Compteur d'eau chaude PN16 conforme au CCTP</t>
  </si>
  <si>
    <t>Marque et type :</t>
  </si>
  <si>
    <t>Intégrateur d'énergie thermique conforme au CCTP</t>
  </si>
  <si>
    <t>7.5.3</t>
  </si>
  <si>
    <t>Panoplies de départs des circuits</t>
  </si>
  <si>
    <t>7.5.3.1</t>
  </si>
  <si>
    <t>Vanne d'isolement 1/4 de tour</t>
  </si>
  <si>
    <t>Clapet anti-retour</t>
  </si>
  <si>
    <t>Pompe double</t>
  </si>
  <si>
    <t>-</t>
  </si>
  <si>
    <t>Doigt de gants</t>
  </si>
  <si>
    <t>Sonde à plongeur</t>
  </si>
  <si>
    <t>Vanne 3 voies motorisée</t>
  </si>
  <si>
    <t xml:space="preserve">Robinet de réglage TA </t>
  </si>
  <si>
    <t xml:space="preserve">Filtre </t>
  </si>
  <si>
    <t>Purgeur d'air isolable en point haut</t>
  </si>
  <si>
    <t>Robinet de vidange en point bas</t>
  </si>
  <si>
    <t>7.5.3.2</t>
  </si>
  <si>
    <t>7.5.4</t>
  </si>
  <si>
    <t>Réseaux hydrauliques en sous-station</t>
  </si>
  <si>
    <t>7.5.5</t>
  </si>
  <si>
    <t>Remplissage en eau</t>
  </si>
  <si>
    <t>Manomètre de contrôle 0-10 bars</t>
  </si>
  <si>
    <t>Vanne en barrage en PVC, raccordée sur la réseau d'eau industrielle (adoucie)</t>
  </si>
  <si>
    <t>Réseau en PVC Pression PN10</t>
  </si>
  <si>
    <t>7.5.6</t>
  </si>
  <si>
    <t xml:space="preserve">Dépose du coffret divisionnaire </t>
  </si>
  <si>
    <t xml:space="preserve">Insertion boite de dérivation </t>
  </si>
  <si>
    <t>Armoire électrique conforme au CCTP</t>
  </si>
  <si>
    <t xml:space="preserve">Alimentation électrique </t>
  </si>
  <si>
    <t>7.5.7</t>
  </si>
  <si>
    <t>Régulation, compris câblage, chemin de câbles et bus</t>
  </si>
  <si>
    <t>7.5.8</t>
  </si>
  <si>
    <t xml:space="preserve">Schéma de fonctionnement </t>
  </si>
  <si>
    <t>7.6.1</t>
  </si>
  <si>
    <t>Trop plein et vidange vers réseaux existants via réseau PVCE</t>
  </si>
  <si>
    <t>7.6.2</t>
  </si>
  <si>
    <t xml:space="preserve">Socle béton compris :
 - Fond de fouilles 
 - Terrassement et excavation des terres 
 - Coffrage 
 - Treillis soudé 
 - Béton coulé en place 
 - Compris toutes sujétions de mise en œuvre </t>
  </si>
  <si>
    <t xml:space="preserve">Puisard compris : 
Fond de fouilles 
 - Terrassement et excavation des terres 
 - Mise en place d’un regard, compris calage, réhausse, couvercle, 
 - Remblaiement, 
 - Compris toutes sujétions de mise en œuvre 
 - Dimensions 50x50x50cm </t>
  </si>
  <si>
    <t xml:space="preserve">Terrassement en déblai compris :
 - Marteau piqueur pneumatique 
 - Démolition du talus calcaire 
 - Terrassement et excavation des terres 
 - Compris toutes sujétions de mise en œuvre </t>
  </si>
  <si>
    <t>7.6.3</t>
  </si>
  <si>
    <t>Echangeur à plaques</t>
  </si>
  <si>
    <t>Echangeur à plaques conforme au CCTP</t>
  </si>
  <si>
    <t xml:space="preserve">Marque et type : </t>
  </si>
  <si>
    <t>7.6.4</t>
  </si>
  <si>
    <t>Groupe de surpression</t>
  </si>
  <si>
    <t>7.6.5</t>
  </si>
  <si>
    <t>Pompe de relevage des eaux claires</t>
  </si>
  <si>
    <t>Débit :</t>
  </si>
  <si>
    <t>HMT : à déterminer par l'entreprise</t>
  </si>
  <si>
    <t>Pompe de relevage vide-cave compris clapet à boule et flotteur intégré</t>
  </si>
  <si>
    <t>Raccordement au réseau EU le plus proche</t>
  </si>
  <si>
    <t>Raccordement sur PC 2P+T 16A à proximité</t>
  </si>
  <si>
    <t>7.6.6</t>
  </si>
  <si>
    <t xml:space="preserve">Remplissage en eau </t>
  </si>
  <si>
    <t>Remplissage en eau industrielle pour : 
 - Le secours en eau de refroidissement 
 - Le circuit de remplissage de la cuve 
 - Le réseau d’eau glacée</t>
  </si>
  <si>
    <t>7.6.7</t>
  </si>
  <si>
    <t>Traitement Biocide</t>
  </si>
  <si>
    <t>Traitement biocide comprenant :</t>
  </si>
  <si>
    <t xml:space="preserve"> - Pompe doseuse, type :</t>
  </si>
  <si>
    <t xml:space="preserve"> - Litre de produit de traitement </t>
  </si>
  <si>
    <t>L</t>
  </si>
  <si>
    <t>X</t>
  </si>
  <si>
    <t xml:space="preserve"> - Ensemble d'ingrédients tels que tube tricoclair ou équivalent</t>
  </si>
  <si>
    <t xml:space="preserve">Raccordement sur PC 2P+T 16A </t>
  </si>
  <si>
    <t>7.6.8</t>
  </si>
  <si>
    <t>Panoplie hydrauliques</t>
  </si>
  <si>
    <t>7.6.8.1</t>
  </si>
  <si>
    <t>Kit manomètre différentiel 0-6 bars</t>
  </si>
  <si>
    <t>Vanne de bypass pour filtre</t>
  </si>
  <si>
    <t>Soupape de sécurité</t>
  </si>
  <si>
    <t>Piquage pour pressostat manque d'eau</t>
  </si>
  <si>
    <t>7.6.8.2</t>
  </si>
  <si>
    <t>7.6.9</t>
  </si>
  <si>
    <t>Canalisations Acier</t>
  </si>
  <si>
    <t>Isolation : coquille de Styrofoam + finition PVC M1</t>
  </si>
  <si>
    <t xml:space="preserve">Canalisation en PVC Pression </t>
  </si>
  <si>
    <t>Ø 32×2.4</t>
  </si>
  <si>
    <t>Ø 40×3.0</t>
  </si>
  <si>
    <t>Ø 50×3.7</t>
  </si>
  <si>
    <t>Ø 63×4.7</t>
  </si>
  <si>
    <t>Ø 75×5.5</t>
  </si>
  <si>
    <t>Ø 90×4.3</t>
  </si>
  <si>
    <t>Ø 110×5.3</t>
  </si>
  <si>
    <t>Canalisation en PVC M1 série Evacuation</t>
  </si>
  <si>
    <t>DN 50</t>
  </si>
  <si>
    <t>DN 63</t>
  </si>
  <si>
    <t>DN 75</t>
  </si>
  <si>
    <t>DN 100</t>
  </si>
  <si>
    <t>7.6.10</t>
  </si>
  <si>
    <t>Travaux d'électricité</t>
  </si>
  <si>
    <t>Alimentation depuis l'armoire divisionnaire de chaque station :</t>
  </si>
  <si>
    <t xml:space="preserve"> - Pompes</t>
  </si>
  <si>
    <t xml:space="preserve"> - Groupe de surpression</t>
  </si>
  <si>
    <t xml:space="preserve"> - Pressostats</t>
  </si>
  <si>
    <t xml:space="preserve"> - Sondes</t>
  </si>
  <si>
    <t xml:space="preserve"> - Electrovannes</t>
  </si>
  <si>
    <t xml:space="preserve"> - Traitement biocide</t>
  </si>
  <si>
    <t>7.6.11</t>
  </si>
  <si>
    <t>Câblage, chemin de câbles, bus pour régulation de :</t>
  </si>
  <si>
    <t xml:space="preserve"> - Etats des pompes</t>
  </si>
  <si>
    <t xml:space="preserve"> - Températures départ/bâche</t>
  </si>
  <si>
    <t xml:space="preserve"> - Défauts, alarmes</t>
  </si>
  <si>
    <t xml:space="preserve"> - Commande des pompes et asservissements</t>
  </si>
  <si>
    <t xml:space="preserve"> - Commande des électrovannes et asservissements</t>
  </si>
  <si>
    <t xml:space="preserve"> - Télésignalisation des pompes et des électrovannes </t>
  </si>
  <si>
    <t>7.6.12</t>
  </si>
  <si>
    <t xml:space="preserve">Canalisation en Acier </t>
  </si>
  <si>
    <t>Dispositif de purge en point haut</t>
  </si>
  <si>
    <t>Vanne d'isolement sur l'aller</t>
  </si>
  <si>
    <t xml:space="preserve"> </t>
  </si>
  <si>
    <t xml:space="preserve">Canalisation PVC M1 Evacuation </t>
  </si>
  <si>
    <t>Postes (Points process)</t>
  </si>
  <si>
    <t>7.10.1</t>
  </si>
  <si>
    <t>Postes</t>
  </si>
  <si>
    <t>7.10.3</t>
  </si>
  <si>
    <t xml:space="preserve">Carottages horizontaux </t>
  </si>
  <si>
    <t xml:space="preserve">Carottages verticaux </t>
  </si>
  <si>
    <t>7.10.4</t>
  </si>
  <si>
    <t>Travaux provisoires pour maintien de l'activité</t>
  </si>
  <si>
    <t>Emetteurs dynamiques</t>
  </si>
  <si>
    <t>7.11.1</t>
  </si>
  <si>
    <t xml:space="preserve">Ventilo-convecteur plafonniers carrossés </t>
  </si>
  <si>
    <t>7.13.1</t>
  </si>
  <si>
    <t>Echangeur à plaques selon CCTP</t>
  </si>
  <si>
    <t xml:space="preserve">Marque : </t>
  </si>
  <si>
    <t>Accessoires : Raccordement par mamelons inox 316L, kit pieds supports ×2, jacquette d'isolation, kit manométrique amont/aval ×2</t>
  </si>
  <si>
    <t>7.13.2</t>
  </si>
  <si>
    <t xml:space="preserve">Panoplie primaire échangeur </t>
  </si>
  <si>
    <t xml:space="preserve">Vanne d'isolement 1/4 de tour </t>
  </si>
  <si>
    <t>7.13.3</t>
  </si>
  <si>
    <t>mamelon MM</t>
  </si>
  <si>
    <t>Bouchon</t>
  </si>
  <si>
    <t>7.13.4</t>
  </si>
  <si>
    <t xml:space="preserve">Canalisation en PVC pression </t>
  </si>
  <si>
    <t>7.13.5</t>
  </si>
  <si>
    <t xml:space="preserve">Raccordement électrique </t>
  </si>
  <si>
    <t>Ø 48.3×2.9</t>
  </si>
  <si>
    <t>7.13.6</t>
  </si>
  <si>
    <t xml:space="preserve"> - Température arrivée</t>
  </si>
  <si>
    <t xml:space="preserve"> - Température retour</t>
  </si>
  <si>
    <t xml:space="preserve"> - Température départ  secondaire</t>
  </si>
  <si>
    <t xml:space="preserve"> - Position vannes 3 voies</t>
  </si>
  <si>
    <t>Equipements de refroidissement salle F105</t>
  </si>
  <si>
    <t xml:space="preserve">Vannes d'isolement 1/4 de tour </t>
  </si>
  <si>
    <t xml:space="preserve">Sur réseau aller et retour </t>
  </si>
  <si>
    <t xml:space="preserve">Bouchon </t>
  </si>
  <si>
    <t>7.15.1</t>
  </si>
  <si>
    <t xml:space="preserve">Poste de relevage des eaux claires </t>
  </si>
  <si>
    <t xml:space="preserve">TRAVAUX DE VENTILATION </t>
  </si>
  <si>
    <t>LT Adoucisseur / Arrivée eau industrielle - sous-sol Bât. A</t>
  </si>
  <si>
    <t>Bouche d'extraction en acier à noyau réglable</t>
  </si>
  <si>
    <t>Ø200</t>
  </si>
  <si>
    <t>Clapet Coupe-feu</t>
  </si>
  <si>
    <t xml:space="preserve">Trappe de visite </t>
  </si>
  <si>
    <t>Local CTA LT.E2.01</t>
  </si>
  <si>
    <t>8.2.1</t>
  </si>
  <si>
    <t xml:space="preserve">Travaux de dépose </t>
  </si>
  <si>
    <t xml:space="preserve">Groupe de condensation par eau </t>
  </si>
  <si>
    <t>Centrale d'air</t>
  </si>
  <si>
    <t>Canalisations</t>
  </si>
  <si>
    <t xml:space="preserve">Câblages électriques </t>
  </si>
  <si>
    <t>Dépose des équipements suivant compris gaines, câbles et canalisation inutiles</t>
  </si>
  <si>
    <t>8.2.2</t>
  </si>
  <si>
    <t xml:space="preserve">Centrale de traitement d'air simple flux avec caisson de mélange </t>
  </si>
  <si>
    <t>CTA simple flux avec caisson de mélange conforme au CCTP :</t>
  </si>
  <si>
    <t>Modèle :</t>
  </si>
  <si>
    <t>Batterie froide (7/12°C) : 55 kW</t>
  </si>
  <si>
    <t>Batterie chaude (80/60°C) : 30 kW</t>
  </si>
  <si>
    <t>8.2.3</t>
  </si>
  <si>
    <t xml:space="preserve">Panoplie batterie eau chaude </t>
  </si>
  <si>
    <t xml:space="preserve">Vanne d'isolement BS 1/4 </t>
  </si>
  <si>
    <t xml:space="preserve">Robinet de réglage de débit TA </t>
  </si>
  <si>
    <t>Purgeur automatique isolable en point haut</t>
  </si>
  <si>
    <t>Vanne 3 voies motorisées montée en décharge</t>
  </si>
  <si>
    <t>Sonde soufflage/reprise</t>
  </si>
  <si>
    <t>8.2.4</t>
  </si>
  <si>
    <t>Panoplie batterie froide</t>
  </si>
  <si>
    <t>8.2.5</t>
  </si>
  <si>
    <t xml:space="preserve">Prise d'air neuf </t>
  </si>
  <si>
    <t>Grille extérieur pare pluie</t>
  </si>
  <si>
    <t>8.2.6</t>
  </si>
  <si>
    <t xml:space="preserve">Réseaux de gaines </t>
  </si>
  <si>
    <t>Gaine en tôle d'acier galvanisé :</t>
  </si>
  <si>
    <t>Ø 160</t>
  </si>
  <si>
    <t>Ø 200</t>
  </si>
  <si>
    <t>Ø 355</t>
  </si>
  <si>
    <t>Ø 250</t>
  </si>
  <si>
    <t>Ø 400</t>
  </si>
  <si>
    <t>Trappe de visite</t>
  </si>
  <si>
    <t>Calorifuge 25mm de laine de verre revêtu aluminium</t>
  </si>
  <si>
    <t>Clapet coupe feu</t>
  </si>
  <si>
    <t>Taille :</t>
  </si>
  <si>
    <t xml:space="preserve">Registre de réglage </t>
  </si>
  <si>
    <t>Piège à sons soufflage et reprise</t>
  </si>
  <si>
    <t>8.2.8</t>
  </si>
  <si>
    <t>Traitement acoustique (si besoin)</t>
  </si>
  <si>
    <t xml:space="preserve">Marque et type </t>
  </si>
  <si>
    <t xml:space="preserve">Atténuateur cylindrique </t>
  </si>
  <si>
    <t>8.2.9</t>
  </si>
  <si>
    <t xml:space="preserve">Dépose des câblages des anciennes installations déposées : groupe de condensation, centrale et ancienne régulation </t>
  </si>
  <si>
    <t xml:space="preserve">Armoire électrique conforme au CCTP </t>
  </si>
  <si>
    <t>8.2.10</t>
  </si>
  <si>
    <t>Régulation - Point de GTC</t>
  </si>
  <si>
    <t>Régulation compris câblage, chemin de câbles et bus :</t>
  </si>
  <si>
    <t xml:space="preserve"> - Etat de la CTA</t>
  </si>
  <si>
    <t xml:space="preserve"> - Températures aller/retour sur l'air</t>
  </si>
  <si>
    <t xml:space="preserve"> - Télésignalisation des vannes motorisées</t>
  </si>
  <si>
    <t>Pilotage de la centrale selon CCTP</t>
  </si>
  <si>
    <t xml:space="preserve">Récapitulatif </t>
  </si>
  <si>
    <t xml:space="preserve">Désignation </t>
  </si>
  <si>
    <t>Prix total HT</t>
  </si>
  <si>
    <t>Groupe Froid conforme au CCTP :</t>
  </si>
  <si>
    <t>7.1.4</t>
  </si>
  <si>
    <t xml:space="preserve">Réseaux hydraulique en production </t>
  </si>
  <si>
    <t>7.1.5</t>
  </si>
  <si>
    <t>Travaux  d'électricité</t>
  </si>
  <si>
    <t>7.1.6</t>
  </si>
  <si>
    <t>Travaux complémentaire à prévoir</t>
  </si>
  <si>
    <t xml:space="preserve"> - Démarrage électronique </t>
  </si>
  <si>
    <t xml:space="preserve"> - Manchons antivibratils </t>
  </si>
  <si>
    <t xml:space="preserve"> - Plots antivibratils </t>
  </si>
  <si>
    <t xml:space="preserve"> - bas niveau sonore</t>
  </si>
  <si>
    <t xml:space="preserve"> - Pompe double</t>
  </si>
  <si>
    <t xml:space="preserve"> - Filtre</t>
  </si>
  <si>
    <t xml:space="preserve"> - Pompe hydraulique double centrifuge</t>
  </si>
  <si>
    <t xml:space="preserve"> - Purgeur d'air</t>
  </si>
  <si>
    <t xml:space="preserve"> - Filtre à eau 800 microns </t>
  </si>
  <si>
    <t xml:space="preserve"> - Soupape de sécurité (4 bars)</t>
  </si>
  <si>
    <t xml:space="preserve"> - Orifice de vidange avec vanne</t>
  </si>
  <si>
    <t xml:space="preserve">Manutention et levage des groupes </t>
  </si>
  <si>
    <t xml:space="preserve">Mise en service constructeur </t>
  </si>
  <si>
    <t xml:space="preserve"> - Etats de groupe</t>
  </si>
  <si>
    <t xml:space="preserve"> - Etats des pompes </t>
  </si>
  <si>
    <t xml:space="preserve"> - Pressostats manque d'eau </t>
  </si>
  <si>
    <t xml:space="preserve"> - Températures aller/retour</t>
  </si>
  <si>
    <t xml:space="preserve"> - Télésignalisation taux de charge et des circuits</t>
  </si>
  <si>
    <t xml:space="preserve">Canalisations en acier noir </t>
  </si>
  <si>
    <t>Sous-station primaire - Galerie Bâtiment C</t>
  </si>
  <si>
    <t xml:space="preserve">Pompe de circulation de type double à permutation automatique, variation de vitesse, avec EEI&lt;0.23 </t>
  </si>
  <si>
    <t>Régulation - Points de GTC</t>
  </si>
  <si>
    <t xml:space="preserve">Reproduit sur un support inaltérable à la lumière, avec film de protection ou plexiglas </t>
  </si>
  <si>
    <t>LT Adoucisseur / arrivée eau industrielle - sous-sol bâtiment A</t>
  </si>
  <si>
    <t>Plage de débit requise : 4 à 16 m³/h</t>
  </si>
  <si>
    <t>Manomètre de contrôle sur collecteur refoulement</t>
  </si>
  <si>
    <t>Patins antivibratils</t>
  </si>
  <si>
    <t>Pressostat manque d'eau</t>
  </si>
  <si>
    <t xml:space="preserve">Canalisation apparentes </t>
  </si>
  <si>
    <t>Kit manomètre différentiel 0-6bars</t>
  </si>
  <si>
    <t xml:space="preserve"> - Bac de dosage de 50 L  (à vérifier par l'entreprise)</t>
  </si>
  <si>
    <t>Filtre Y</t>
  </si>
  <si>
    <t>Groupe surpresseur</t>
  </si>
  <si>
    <t>Réseaux Hydrauliques</t>
  </si>
  <si>
    <t>Isolation : Manchons souple élastométrique M1</t>
  </si>
  <si>
    <t xml:space="preserve"> - Pressostat manque d'eau et asservissements</t>
  </si>
  <si>
    <t>Percements - Carottages - Rebouchages</t>
  </si>
  <si>
    <t>Station de refroidissement spécifiques salles F101 et F102</t>
  </si>
  <si>
    <t>Panoplie secondaire échangeur</t>
  </si>
  <si>
    <t>Canalisation et calorifuge</t>
  </si>
  <si>
    <t xml:space="preserve">Régulation - Point de GTC </t>
  </si>
  <si>
    <t>Registre de réglage</t>
  </si>
  <si>
    <t>Gaine en tôle d'acier galvanisé</t>
  </si>
  <si>
    <t xml:space="preserve">Calorifuge : coquille de styrofoam ép.50mm, finition tôle Isoxale </t>
  </si>
  <si>
    <t xml:space="preserve">Accessoire extérieurs isolés par boite isolante en tôle isoxale </t>
  </si>
  <si>
    <t>Ruban chauffant autorégulant linéaire (antigel)</t>
  </si>
  <si>
    <t>Thermostat de contrôle sur l'ambiance, TOR, -5°/15°C</t>
  </si>
  <si>
    <t>Raccordement électrique</t>
  </si>
  <si>
    <t xml:space="preserve">Alimentation armoire électrique depuis TGBT ( sous-sol bât. F) </t>
  </si>
  <si>
    <t xml:space="preserve">Disjoncteur tétrapolaire </t>
  </si>
  <si>
    <t xml:space="preserve">Alimentations électriques </t>
  </si>
  <si>
    <t>Remplissage en eau adoucie, compris station de traitement mobile pour complément de remplissage au niveau de la plateforme</t>
  </si>
  <si>
    <t>Protection et remise en état des espaces verts</t>
  </si>
  <si>
    <t>Compteur PN16 selon CCTP</t>
  </si>
  <si>
    <t>Intégrateur d'énergie thermique selon CCTP</t>
  </si>
  <si>
    <t>Régulation compris câblages, chemin de câble, bus :</t>
  </si>
  <si>
    <t xml:space="preserve"> - Pressostats manque d'eau</t>
  </si>
  <si>
    <t xml:space="preserve"> - Alarme manque d'eau</t>
  </si>
  <si>
    <t xml:space="preserve"> - Pression du réseau (en aval du surpresseur)</t>
  </si>
  <si>
    <t xml:space="preserve"> - Comptage (existant)</t>
  </si>
  <si>
    <t>Calorifuge : laine de verre ép. 30 à 50mm ou coquille isolante styrofoam</t>
  </si>
  <si>
    <t xml:space="preserve">Travaux modificatifs sur le réseau de distribution </t>
  </si>
  <si>
    <t>Vanne d'isolement en PVC</t>
  </si>
  <si>
    <t xml:space="preserve">Réducteur de pression </t>
  </si>
  <si>
    <t>Manomètre 0-10 bar</t>
  </si>
  <si>
    <t xml:space="preserve">Dépose des disconnecteurs intermédiaires + réalisation d'une manchette suivant CCPT </t>
  </si>
  <si>
    <t>Surpresseur conforme au CCTP</t>
  </si>
  <si>
    <t>Option à prévoir :</t>
  </si>
  <si>
    <t xml:space="preserve"> - Panneau de commande</t>
  </si>
  <si>
    <t xml:space="preserve"> - Manchon antivibratoire aspiration et refoulement </t>
  </si>
  <si>
    <t xml:space="preserve"> - Manomètre</t>
  </si>
  <si>
    <t>Circuit de remplissage :</t>
  </si>
  <si>
    <t xml:space="preserve"> - Vanne de barrage PVC</t>
  </si>
  <si>
    <t xml:space="preserve"> - Manomètre de contrôle 0-10 bar</t>
  </si>
  <si>
    <t xml:space="preserve"> - Compteur divisionnaire Télégeciable</t>
  </si>
  <si>
    <t xml:space="preserve"> - Vanne d'isolement pour le traitement biocide</t>
  </si>
  <si>
    <t>Circuit secours en eau de refroidissement :</t>
  </si>
  <si>
    <t xml:space="preserve"> - Electrovanne 2 voies TOR 230V</t>
  </si>
  <si>
    <t xml:space="preserve"> - Clapet antiretour</t>
  </si>
  <si>
    <t xml:space="preserve"> - Pressostat manque d'eau</t>
  </si>
  <si>
    <t>Circuit de remplissage du réseau de refroidissement :</t>
  </si>
  <si>
    <t xml:space="preserve"> - Flotteur de contrôle bas et haut </t>
  </si>
  <si>
    <t xml:space="preserve">Calorifuge </t>
  </si>
  <si>
    <t xml:space="preserve">Nombre de postes </t>
  </si>
  <si>
    <t>1 vannes de barrage générale</t>
  </si>
  <si>
    <t xml:space="preserve">1 arrivée double en eau de refroidissement comprenant : </t>
  </si>
  <si>
    <t xml:space="preserve"> - 1 vanne d'isolement générale </t>
  </si>
  <si>
    <t xml:space="preserve"> - 2 vannes d'isolement </t>
  </si>
  <si>
    <t xml:space="preserve"> - 2 robinet de puisage avec raccord au nez Ø20/27</t>
  </si>
  <si>
    <t xml:space="preserve"> - 2 filtres à cartouche 25 micron</t>
  </si>
  <si>
    <t xml:space="preserve"> - 1 vanne bypass</t>
  </si>
  <si>
    <t>1 vidange PVC Ø40 avec siphon à culot démontable</t>
  </si>
  <si>
    <t>1 étiquetage " eau industrielle "</t>
  </si>
  <si>
    <t xml:space="preserve"> - bouchon de vidange</t>
  </si>
  <si>
    <t xml:space="preserve"> - ceinture de renforcement </t>
  </si>
  <si>
    <t xml:space="preserve"> - couvercle étanche à visser f 400 mm</t>
  </si>
  <si>
    <t xml:space="preserve"> - réhausse permettant d'atteindre le niveau -20 du sol fini</t>
  </si>
  <si>
    <t xml:space="preserve"> - poignées de manutention</t>
  </si>
  <si>
    <t xml:space="preserve"> - joints et manchon de raccordement des eaux et ventilation</t>
  </si>
  <si>
    <t xml:space="preserve"> - tuyau de refoulement PVC pression</t>
  </si>
  <si>
    <t xml:space="preserve"> - toutes sujétions de mise en œuvre telles que terrassement, blocage sable et évacuation des gravois aux décharges publiques</t>
  </si>
  <si>
    <t>L'ensemble des pompes :</t>
  </si>
  <si>
    <t xml:space="preserve"> - 2 pompes 220V, avec corps en fonte, flotteurs et tous accessoires</t>
  </si>
  <si>
    <t xml:space="preserve"> - clapet à boule en PVC</t>
  </si>
  <si>
    <t xml:space="preserve"> - vannes d'isolement en PVC</t>
  </si>
  <si>
    <t xml:space="preserve"> - Coffret alarme comprenant  : voir CCTP </t>
  </si>
  <si>
    <t>Pompe en inox</t>
  </si>
  <si>
    <t>Hauteur manométrique estimée : 6m</t>
  </si>
  <si>
    <t>Raccordement sur réseaux</t>
  </si>
  <si>
    <t xml:space="preserve"> - 1 vanne à bille PVC sur l'arrivée</t>
  </si>
  <si>
    <t xml:space="preserve"> - 1 clapet antiretour à boule sur la surverse </t>
  </si>
  <si>
    <t>7.15.2</t>
  </si>
  <si>
    <t>Canalisation</t>
  </si>
  <si>
    <t xml:space="preserve"> - DN 50</t>
  </si>
  <si>
    <t xml:space="preserve"> - DN 100</t>
  </si>
  <si>
    <t xml:space="preserve">canalisations en PVC M1 évacuation </t>
  </si>
  <si>
    <t xml:space="preserve">canalisations en PVC Pression </t>
  </si>
  <si>
    <t>7.15.3</t>
  </si>
  <si>
    <t>7.15.4</t>
  </si>
  <si>
    <t xml:space="preserve"> - Alarme défaut</t>
  </si>
  <si>
    <t xml:space="preserve"> - Alarme sécurité débordement </t>
  </si>
  <si>
    <t>7.15.5</t>
  </si>
  <si>
    <t>Création d'un regard dans dallage existant, avec tampon étanche en aluminium</t>
  </si>
  <si>
    <t xml:space="preserve"> - Fouilles dans les remblais sous dallage</t>
  </si>
  <si>
    <t xml:space="preserve"> - Béton des parois et du fond du regard</t>
  </si>
  <si>
    <t xml:space="preserve"> - sujétions de liaison et de raccordement avec les réseaux crées</t>
  </si>
  <si>
    <t xml:space="preserve"> - Enduit des parois et du fond du regard avec façon de gorge et cunettes directionnelles</t>
  </si>
  <si>
    <t xml:space="preserve"> - Etanchéité des parois et du fond</t>
  </si>
  <si>
    <t xml:space="preserve"> - Tampon de fermeture en aluminium, livrés avec 2 clés de serrage et levage, résistance mini 15 000 daN</t>
  </si>
  <si>
    <t xml:space="preserve"> - Sujétions de raccord de dallage, en béton type B 25, y compris toutes sujétions de liaisonnement au dallage existant, ferraillages, etc.</t>
  </si>
  <si>
    <t>7.15.6</t>
  </si>
  <si>
    <t>Saignée au sol pour passage des réseaux</t>
  </si>
  <si>
    <t xml:space="preserve"> - Double sciage du dallage existant en béton, y compris toutes sujétions d'exécution, d'aspiration des poussières et de protection</t>
  </si>
  <si>
    <t xml:space="preserve"> - Lit de sable avec pente régulière</t>
  </si>
  <si>
    <t xml:space="preserve"> - Blocage sable jusque 10 cm au-dessus de la génératrice supérieure,</t>
  </si>
  <si>
    <t xml:space="preserve"> - Blocage complémentaire en matériaux calcaires 0/315, avec compactage exécuté à l'engon mécanique</t>
  </si>
  <si>
    <t xml:space="preserve"> - Raccord de dallage, en béton type B 25, y compris toutes sujétions de liaisonnement au dallage existant, ferraillages, etc.</t>
  </si>
  <si>
    <t xml:space="preserve">manutention et levage </t>
  </si>
  <si>
    <t>7.11.2</t>
  </si>
  <si>
    <t xml:space="preserve">Equipements des émetteurs </t>
  </si>
  <si>
    <t>Les appareils sont équipés :</t>
  </si>
  <si>
    <t xml:space="preserve"> - vanne d'isolement sur l'aller</t>
  </si>
  <si>
    <t xml:space="preserve"> - robinet de réglage de débit de type STAD sur le retour</t>
  </si>
  <si>
    <t xml:space="preserve"> - point de purge en partie haute </t>
  </si>
  <si>
    <t xml:space="preserve"> - robinet de vidange en partie basse</t>
  </si>
  <si>
    <r>
      <t xml:space="preserve"> - pompe de relevage de condensats , </t>
    </r>
    <r>
      <rPr>
        <b/>
        <u/>
        <sz val="11"/>
        <rFont val="Arial"/>
        <family val="2"/>
      </rPr>
      <t xml:space="preserve">selon les cas </t>
    </r>
  </si>
  <si>
    <t xml:space="preserve"> - asservissementaux contacts de feuillures</t>
  </si>
  <si>
    <t xml:space="preserve"> - régulateur terminal</t>
  </si>
  <si>
    <t>7.11.3</t>
  </si>
  <si>
    <t>Evacuation des condensats</t>
  </si>
  <si>
    <t xml:space="preserve">Tube en PVC évacuation </t>
  </si>
  <si>
    <t>DN 40</t>
  </si>
  <si>
    <t>7.11.4</t>
  </si>
  <si>
    <t xml:space="preserve">Raccordement électrique depuis l'armoire divisionnaire du niveau </t>
  </si>
  <si>
    <t>Gaine ICT entre thermostats et émetteurs,</t>
  </si>
  <si>
    <t>Câblages entre attente électricien et émetteurs,</t>
  </si>
  <si>
    <t>Câblages entre régulateur/thermostats et émetteurs,</t>
  </si>
  <si>
    <t>Câblages entre régulateur/thermostat et contact de feuillure</t>
  </si>
  <si>
    <t>Contact de feuillure</t>
  </si>
  <si>
    <t>Raccordement entre régulateur et concentrateur de zone</t>
  </si>
  <si>
    <t>Protection et alimentation depuis l’armoire divisionnaire</t>
  </si>
  <si>
    <t>mise en service</t>
  </si>
  <si>
    <t>Régulation selon CCTP</t>
  </si>
  <si>
    <t>Ventilo-convecteur 4 tubes plafonniers carrossés suivant CCTP</t>
  </si>
  <si>
    <t>La centrale sera livrée avec les accessoires suivants : 
 - Dispositif anti-vibratile à disposer entre la centrale et les supports constitués de plots, adaptés à la charge de l'appareil
 - 1 interrupteur de proximité cadenassable IP 54, triphasé, 
 - 1 registres antigel 
 - 1 thermostat antigel 
 - 1 manchette de raccordement M0 au soufflage, 
 - 2 manchettes souples côté caisson de mélange (air neuf et reprise), 
 - 1 pressostat ventilateurs 
 - 1 pressostat filtres M5 F9 
 - 1 batterie chaude 
 - 1 batterie froide 
 - 1 caisson de mélange avec registres motorisés 
 - 1 siphon à boule DN32, supportant une dépression &gt;2000 Pa</t>
  </si>
  <si>
    <t>Manutention et levage</t>
  </si>
  <si>
    <t xml:space="preserve">Supportage et fixation </t>
  </si>
  <si>
    <t>Mise en service</t>
  </si>
  <si>
    <t>Surverse :</t>
  </si>
  <si>
    <t>Refoulement :</t>
  </si>
  <si>
    <t>RECAPITULATIF DES OUVRAGES</t>
  </si>
  <si>
    <t>S/T</t>
  </si>
  <si>
    <t>DN 140</t>
  </si>
  <si>
    <t>DN 125</t>
  </si>
  <si>
    <t>Ø 25×2.8</t>
  </si>
  <si>
    <t>Dépose de l'intégralité des installations du lot, compris support, fixation et câblages (hormis matériels conservés)</t>
  </si>
  <si>
    <t>La consignation des réseaux et des installations pour isolement des zones de travail</t>
  </si>
  <si>
    <t xml:space="preserve"> - Température aller/retour</t>
  </si>
  <si>
    <t xml:space="preserve"> - Comptage des frigories</t>
  </si>
  <si>
    <t xml:space="preserve"> - Télésignalisation des pompes et des vannes motorisées</t>
  </si>
  <si>
    <t>à déter</t>
  </si>
  <si>
    <t>1 cuve monobloc 500 litres en polyéthylène haute densité avec :</t>
  </si>
  <si>
    <t>Carottages et rebouchage dans planchers et murs porteurs</t>
  </si>
  <si>
    <t>Incorporations, percements et rebouchages dans éléments de plâtrerie</t>
  </si>
  <si>
    <t>Maintien et continuité de fonctionnement des points d'eau (vidanges, Eau froide/chaude/glacée, eaux usées)</t>
  </si>
  <si>
    <r>
      <t xml:space="preserve">Réception partielles par bâtiments ou par zones -cf. planning prévisionnel des travaux </t>
    </r>
    <r>
      <rPr>
        <sz val="11"/>
        <color rgb="FFED0000"/>
        <rFont val="Arial"/>
        <family val="2"/>
      </rPr>
      <t>(NTE02)</t>
    </r>
    <r>
      <rPr>
        <sz val="11"/>
        <rFont val="Arial"/>
        <family val="2"/>
      </rPr>
      <t xml:space="preserve">
Maintien et la mise en service des bâtiments livrés 
Consignation, isolement et continuité des installation nécessaire</t>
    </r>
  </si>
  <si>
    <t>Accessoires et option à prévoir :</t>
  </si>
  <si>
    <t xml:space="preserve"> - Protection antigel </t>
  </si>
  <si>
    <t>Régulation compris câblage, chemins de câble et bus :</t>
  </si>
  <si>
    <t>Liaisons et raccordement régulation/GTC</t>
  </si>
  <si>
    <t xml:space="preserve"> - Télésignalisation des pompes</t>
  </si>
  <si>
    <t xml:space="preserve">Généralités et prescription </t>
  </si>
  <si>
    <t>Sujétions liées à activité sur site occupé : 
- balisage des zones chantiers
- isolement des zones chantiers
Contraintes d'accès au site par les employés
Nettoyage quotidien du site
Maintien en fonctionnement  (voir CCTP §6.1.1.2)</t>
  </si>
  <si>
    <t xml:space="preserve">Support et fixation par tige filetée spitée au plancher haut, avec interposition de tampon vibratiles compris levage, manutention et toutes sujétions de pose et de supportage </t>
  </si>
  <si>
    <t>Raccordements électriques et de régulation GTC</t>
  </si>
  <si>
    <t>Régulation GTC compris câblages , fourreaux entre boitier et appareil, bus de liaison.</t>
  </si>
  <si>
    <t xml:space="preserve"> - Sciage du dallage existant, y compris toutes sujétions d'exécution, d'aspiration des poussières et de protection </t>
  </si>
  <si>
    <t xml:space="preserve"> - Terrassements complémentaires, nécessaires</t>
  </si>
  <si>
    <t xml:space="preserve"> - Coffrage des parements du regard</t>
  </si>
  <si>
    <t xml:space="preserve"> - Feuillure, afin de recevoir me tampon de fermeture</t>
  </si>
  <si>
    <t>Le prix en regard de chaque article s'entend pour une prestation terminée comprenant toutes suggestions de fourniture et de mise en œuvre inhérentes à celle-ci.</t>
  </si>
  <si>
    <t>Extension d'un réseau d'eau glacée pour les bâtiments de</t>
  </si>
  <si>
    <t xml:space="preserve"> - Vanne de régulation </t>
  </si>
  <si>
    <t xml:space="preserve"> - Vanne de régulation</t>
  </si>
  <si>
    <t>Robinet de réglage et d'équilibrage sur le retour</t>
  </si>
  <si>
    <t>Ø 168.3×4.5</t>
  </si>
  <si>
    <t xml:space="preserve"> - DN 140</t>
  </si>
  <si>
    <t>PM</t>
  </si>
  <si>
    <t>NTE06 - PRO</t>
  </si>
  <si>
    <t>COMPTEURS DE FRIGORIES</t>
  </si>
  <si>
    <t>ARMOIRES DE CLIMATISATION</t>
  </si>
  <si>
    <t>OPTIONS</t>
  </si>
  <si>
    <t>Mail : spillet@betifc.com</t>
  </si>
  <si>
    <t>DPGF - lot 1 CVC Plomberie</t>
  </si>
  <si>
    <t>Ø 20×2.3</t>
  </si>
  <si>
    <t xml:space="preserve">Marque et type :  </t>
  </si>
  <si>
    <t>Ø 21.3×2.3</t>
  </si>
  <si>
    <t>Rebouchage des réservations et percements</t>
  </si>
  <si>
    <t>Réception partielles par bâtiments ou par zones -cf. planning prévisionnel des travaux (NTE09)
Maintien et la mise en service des bâtiments livrés 
Consignation, isolement et continuité des installation nécessaire</t>
  </si>
  <si>
    <t>7.11</t>
  </si>
  <si>
    <t>Installations communes de chantier sleon PGC</t>
  </si>
  <si>
    <t>Installations de chantier propre à l'entreprise</t>
  </si>
  <si>
    <t>Raccordements aux utilités</t>
  </si>
  <si>
    <t>Gestion compte prorata et frais des installations de chantier</t>
  </si>
  <si>
    <t xml:space="preserve">Puissance froid : …......... kW (régime 7/12°C ; T°ext 35°C) </t>
  </si>
  <si>
    <t>Débit de relevage : 5 litres/s</t>
  </si>
  <si>
    <t>Installations communes de chantier selon PGC</t>
  </si>
  <si>
    <t>6.1</t>
  </si>
  <si>
    <t>6.2</t>
  </si>
  <si>
    <t>S/total</t>
  </si>
  <si>
    <t>7.1</t>
  </si>
  <si>
    <t>7.2</t>
  </si>
  <si>
    <t>7.3</t>
  </si>
  <si>
    <t>7.4</t>
  </si>
  <si>
    <t>8.1</t>
  </si>
  <si>
    <t>7.5</t>
  </si>
  <si>
    <t>7.7</t>
  </si>
  <si>
    <t>7.8</t>
  </si>
  <si>
    <t>7.9</t>
  </si>
  <si>
    <t>7.10</t>
  </si>
  <si>
    <t>7.6</t>
  </si>
  <si>
    <t>8.2</t>
  </si>
  <si>
    <t>7.13</t>
  </si>
  <si>
    <t>7.14</t>
  </si>
  <si>
    <t>7.15</t>
  </si>
  <si>
    <t>Recyclage in-situ (si possible)</t>
  </si>
  <si>
    <t>Compteurs de calories</t>
  </si>
  <si>
    <t>OPT1</t>
  </si>
  <si>
    <t>Compteurs de calories, compris, sondes, intégrateur et carte Modbus pour GTC :</t>
  </si>
  <si>
    <t>Raccordements et asservissements</t>
  </si>
  <si>
    <t>Réseau primaire</t>
  </si>
  <si>
    <t>Réseau Eau glacée</t>
  </si>
  <si>
    <t>Réseau eau de refroidissement</t>
  </si>
  <si>
    <t>OPT2</t>
  </si>
  <si>
    <t>Armoires de climatisation</t>
  </si>
  <si>
    <t>OPT</t>
  </si>
  <si>
    <t>OPT 1</t>
  </si>
  <si>
    <t>OPT 2</t>
  </si>
  <si>
    <t>TRAVAUX DE BASE</t>
  </si>
  <si>
    <t>TRANCHE FERME (TF)</t>
  </si>
  <si>
    <t>TRANCHE OPTIONNELLE 1 (TC1)</t>
  </si>
  <si>
    <t>TRANCHE OPTIONNELLE 2 (TC2)</t>
  </si>
  <si>
    <t>TOUTES TRANCHES (TF + TC1 + TC2)</t>
  </si>
  <si>
    <t>TRAVAUX DE BASE + OPTIONS (OPT)</t>
  </si>
  <si>
    <t xml:space="preserve">Sous-station à créer D en Galerie Technique </t>
  </si>
  <si>
    <t xml:space="preserve">Sous-station à créer E en Galerie Technique </t>
  </si>
  <si>
    <t xml:space="preserve">Sous-station à créer F en Galerie Technique </t>
  </si>
  <si>
    <t>Distribution réseau d'Eau Chaude Secondaire</t>
  </si>
  <si>
    <t>Canalisations apparentes</t>
  </si>
  <si>
    <t>Tube en acier noir</t>
  </si>
  <si>
    <t>Ø26.9×2.3</t>
  </si>
  <si>
    <t>Calorifuge des canalisations</t>
  </si>
  <si>
    <t>Distribution d'Eau Climatisation</t>
  </si>
  <si>
    <t>Circuit EAU CLIMATISATION</t>
  </si>
  <si>
    <t>Bâche de récupération d'eau Process</t>
  </si>
  <si>
    <t>Bâche de stockage d'eau Process conforme au CCTP</t>
  </si>
  <si>
    <t>Remplissage en eau industrielle pour : 
 - Le secours en eau process
 - Le circuit de remplissage de la cuve 
 - Le réseau d’eau climatisation</t>
  </si>
  <si>
    <t>Circuit secours en eau de Process :</t>
  </si>
  <si>
    <t>Circuit de remplissage du réseau d'eau Process :</t>
  </si>
  <si>
    <t xml:space="preserve">1 arrivée double en eau process comprenant : </t>
  </si>
  <si>
    <t>RéseauEeau Process</t>
  </si>
  <si>
    <t>7.16.1</t>
  </si>
  <si>
    <t>7.16.2</t>
  </si>
  <si>
    <t>Retour eau process :</t>
  </si>
  <si>
    <t>Retour eau process</t>
  </si>
  <si>
    <t>Circuit et distribution d'Eau process</t>
  </si>
  <si>
    <t>Circuit eau process aller</t>
  </si>
  <si>
    <t>Circuits d'eau process aller</t>
  </si>
  <si>
    <t>Circuits de distribution d'eau climatisation</t>
  </si>
  <si>
    <t>Circuit EAU PROCESS ALLER</t>
  </si>
  <si>
    <t>Circuit d'eau process aller / Retour eau process</t>
  </si>
  <si>
    <t>Bâche de récupération d'eau process</t>
  </si>
  <si>
    <t>Bâche de stockage d'eau process conforme au CCTP</t>
  </si>
  <si>
    <t>Circuit secours en eau process :</t>
  </si>
  <si>
    <t>Circuit de remplissage du réseau d'eau process :</t>
  </si>
  <si>
    <t>Circuit d'eau process aller</t>
  </si>
  <si>
    <t>Circuit et distribution d'Eau Process aller</t>
  </si>
  <si>
    <t>Retour Eau Process</t>
  </si>
  <si>
    <t>Circuits d'eau Process aller</t>
  </si>
  <si>
    <t>Circuit d'eau Process aller</t>
  </si>
  <si>
    <t xml:space="preserve"> - Thermomètre 0-60°C </t>
  </si>
  <si>
    <t>1 Thermomètre 0-60°C</t>
  </si>
  <si>
    <t>Thermomètre industriel à plongeur 0-60°C</t>
  </si>
  <si>
    <t>Equipements eau process salle FS2.01 à FS2.05</t>
  </si>
  <si>
    <r>
      <t xml:space="preserve">
TRANCHE FERME : TRAVAUX EXTENSION PRODUCTION ET LOCAL ADOUCISSEUR
</t>
    </r>
    <r>
      <rPr>
        <sz val="11"/>
        <rFont val="Arial"/>
        <family val="2"/>
      </rPr>
      <t xml:space="preserve">- Extension unité de production eau glacée/climatisation et sous-station primaire 
- Local Adoucisseur
</t>
    </r>
  </si>
  <si>
    <r>
      <t xml:space="preserve">TRANCHE CONDITIONNELLE 2 : TRAVAUX BÂTIMENT F 
</t>
    </r>
    <r>
      <rPr>
        <sz val="11"/>
        <rFont val="Arial"/>
        <family val="2"/>
      </rPr>
      <t>- Sous-station eau glacée/climatisation et eau process bâtiment F  y compris distribution et terminaux et travaux d'électricité
- Traitement locaux particuliers : cuve de relevage locaux FS2.01 à FS2.05 &amp; échangeur pour électroérosion  F101-102 et 105</t>
    </r>
  </si>
  <si>
    <t>Ø33.7×2.9</t>
  </si>
  <si>
    <t>Ø42.4×2.9</t>
  </si>
  <si>
    <t>Vanne d'isolement</t>
  </si>
  <si>
    <t>DN20</t>
  </si>
  <si>
    <t>DN25</t>
  </si>
  <si>
    <t>DN32</t>
  </si>
  <si>
    <t xml:space="preserve">Robinet déquilibrage </t>
  </si>
  <si>
    <r>
      <t xml:space="preserve">
TRANCHE FERME : TRAVAUX  BÂTIMENT D</t>
    </r>
    <r>
      <rPr>
        <sz val="11"/>
        <rFont val="Arial"/>
        <family val="2"/>
      </rPr>
      <t xml:space="preserve"> 
- Sous-station eau glacée/climatisation et eau process bâtiment D  y compris distribution, terminaux et travaux d'électricite
</t>
    </r>
  </si>
  <si>
    <r>
      <t xml:space="preserve">TRANCHE CONDITIONNELLE 1 : TRAVAUX BÂTIMENT E 
</t>
    </r>
    <r>
      <rPr>
        <sz val="11"/>
        <rFont val="Arial"/>
        <family val="2"/>
      </rPr>
      <t>- Sous-station eau glacée/climatisation et eau process bâtiment E  y compris distribution et terminaux et travaux d'électricité
- Traitement locaux particuliers : CTA locaux E115 LT.E2.01</t>
    </r>
  </si>
  <si>
    <t>Armoire de climatisation :</t>
  </si>
  <si>
    <t>type 1 (batterie eau chaude et eau froide)</t>
  </si>
  <si>
    <t>type 2 (batterie eau chaude et détente directe)</t>
  </si>
  <si>
    <t>Equipements armoire :</t>
  </si>
  <si>
    <t>Raccordements électriques et régulation</t>
  </si>
  <si>
    <t>Raccordements hydrauliques, canalisations et calorifuge :</t>
  </si>
  <si>
    <t>Alimentation en eau</t>
  </si>
  <si>
    <t>Diffusion d'air</t>
  </si>
  <si>
    <t>Amenée d'air</t>
  </si>
  <si>
    <t>Ind. A</t>
  </si>
  <si>
    <t>86961 FUTUROSCOPE-CHASSENEUIL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</si>
</sst>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
    <numFmt numFmtId="165" formatCode="0.00&quot; h&quot;"/>
    <numFmt numFmtId="166" formatCode="_-* #,##0.00&quot; €&quot;_-;\-* #,##0.00&quot; €&quot;_-;_-* \-??&quot; €&quot;_-;_-@_-"/>
    <numFmt numFmtId="167" formatCode="#,##0.00\ &quot;€&quot;"/>
  </numFmts>
  <fonts count="36" x14ac:knownFonts="1">
    <font>
      <sz val="10"/>
      <name val="Arial"/>
    </font>
    <font>
      <sz val="11"/>
      <color theme="1"/>
      <name val="Calibri"/>
      <family val="2"/>
      <scheme val="minor"/>
    </font>
    <font>
      <sz val="10"/>
      <name val="Arial"/>
      <family val="2"/>
    </font>
    <font>
      <sz val="10"/>
      <name val="Times New Roman"/>
      <family val="1"/>
    </font>
    <font>
      <sz val="10"/>
      <name val="Arial"/>
      <family val="2"/>
    </font>
    <font>
      <sz val="9"/>
      <name val="Arial"/>
      <family val="2"/>
    </font>
    <font>
      <b/>
      <sz val="18"/>
      <color indexed="56"/>
      <name val="Cambria"/>
      <family val="2"/>
    </font>
    <font>
      <sz val="11"/>
      <name val="Arial"/>
      <family val="2"/>
    </font>
    <font>
      <sz val="11"/>
      <name val="Arial"/>
      <family val="2"/>
    </font>
    <font>
      <sz val="11"/>
      <name val="Times New Roman"/>
      <family val="1"/>
    </font>
    <font>
      <b/>
      <sz val="11"/>
      <name val="Arial"/>
      <family val="2"/>
    </font>
    <font>
      <b/>
      <u/>
      <sz val="11"/>
      <name val="Arial"/>
      <family val="2"/>
    </font>
    <font>
      <b/>
      <sz val="11"/>
      <name val="Arial"/>
      <family val="2"/>
    </font>
    <font>
      <u/>
      <sz val="11"/>
      <name val="Arial"/>
      <family val="2"/>
    </font>
    <font>
      <i/>
      <sz val="11"/>
      <name val="Arial"/>
      <family val="2"/>
    </font>
    <font>
      <b/>
      <sz val="11"/>
      <name val="Trebuchet MS"/>
      <family val="2"/>
    </font>
    <font>
      <b/>
      <sz val="10"/>
      <name val="Trebuchet MS"/>
      <family val="2"/>
    </font>
    <font>
      <b/>
      <u/>
      <sz val="14"/>
      <name val="Trebuchet MS"/>
      <family val="2"/>
    </font>
    <font>
      <b/>
      <sz val="14"/>
      <name val="Trebuchet MS"/>
      <family val="2"/>
    </font>
    <font>
      <sz val="16"/>
      <name val="Arial"/>
      <family val="2"/>
    </font>
    <font>
      <b/>
      <sz val="18"/>
      <name val="Trebuchet MS"/>
      <family val="2"/>
    </font>
    <font>
      <sz val="10"/>
      <name val="Trebuchet MS"/>
      <family val="2"/>
    </font>
    <font>
      <u/>
      <sz val="10"/>
      <color theme="10"/>
      <name val="Arial"/>
      <family val="2"/>
    </font>
    <font>
      <b/>
      <i/>
      <sz val="16"/>
      <color indexed="8"/>
      <name val="Arial"/>
      <family val="2"/>
    </font>
    <font>
      <sz val="11"/>
      <color indexed="8"/>
      <name val="Arial"/>
      <family val="2"/>
    </font>
    <font>
      <sz val="12"/>
      <color indexed="8"/>
      <name val="Calibri"/>
      <family val="2"/>
    </font>
    <font>
      <u/>
      <sz val="11"/>
      <color indexed="8"/>
      <name val="Arial"/>
      <family val="2"/>
    </font>
    <font>
      <b/>
      <sz val="11"/>
      <color indexed="8"/>
      <name val="Arial"/>
      <family val="2"/>
    </font>
    <font>
      <sz val="10"/>
      <color indexed="8"/>
      <name val="Arial"/>
      <family val="2"/>
    </font>
    <font>
      <b/>
      <sz val="14"/>
      <color theme="1"/>
      <name val="Arial Narrow"/>
      <family val="2"/>
    </font>
    <font>
      <sz val="11"/>
      <color rgb="FFED0000"/>
      <name val="Arial"/>
      <family val="2"/>
    </font>
    <font>
      <b/>
      <u val="double"/>
      <sz val="12"/>
      <name val="Arial"/>
      <family val="2"/>
    </font>
    <font>
      <u/>
      <sz val="10"/>
      <color theme="3"/>
      <name val="Arial"/>
      <family val="2"/>
    </font>
    <font>
      <sz val="8"/>
      <name val="Arial"/>
      <family val="2"/>
    </font>
    <font>
      <sz val="11"/>
      <color theme="0" tint="-0.249977111117893"/>
      <name val="Arial"/>
      <family val="2"/>
    </font>
    <font>
      <b/>
      <sz val="11"/>
      <color theme="0" tint="-0.249977111117893"/>
      <name val="Arial"/>
      <family val="2"/>
    </font>
  </fonts>
  <fills count="8">
    <fill>
      <patternFill patternType="none"/>
    </fill>
    <fill>
      <patternFill patternType="gray125"/>
    </fill>
    <fill>
      <patternFill patternType="solid">
        <fgColor indexed="22"/>
        <bgColor indexed="64"/>
      </patternFill>
    </fill>
    <fill>
      <patternFill patternType="solid">
        <fgColor indexed="22"/>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77111117893"/>
        <bgColor indexed="31"/>
      </patternFill>
    </fill>
  </fills>
  <borders count="23">
    <border>
      <left/>
      <right/>
      <top/>
      <bottom/>
      <diagonal/>
    </border>
    <border>
      <left style="thin">
        <color indexed="64"/>
      </left>
      <right style="thin">
        <color indexed="64"/>
      </right>
      <top/>
      <bottom/>
      <diagonal/>
    </border>
    <border>
      <left style="thin">
        <color indexed="12"/>
      </left>
      <right style="thin">
        <color indexed="12"/>
      </right>
      <top/>
      <bottom/>
      <diagonal/>
    </border>
    <border>
      <left/>
      <right style="double">
        <color indexed="8"/>
      </right>
      <top/>
      <bottom/>
      <diagonal/>
    </border>
    <border>
      <left style="double">
        <color indexed="8"/>
      </left>
      <right style="double">
        <color indexed="8"/>
      </right>
      <top/>
      <bottom/>
      <diagonal/>
    </border>
    <border>
      <left style="double">
        <color indexed="8"/>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13">
    <xf numFmtId="0" fontId="0" fillId="0" borderId="0"/>
    <xf numFmtId="0" fontId="5" fillId="0" borderId="1" applyAlignment="0">
      <alignment wrapText="1"/>
      <protection locked="0"/>
    </xf>
    <xf numFmtId="166" fontId="4" fillId="0" borderId="0" applyFill="0" applyBorder="0" applyAlignment="0" applyProtection="0"/>
    <xf numFmtId="165" fontId="5" fillId="0" borderId="1" applyFill="0" applyAlignment="0" applyProtection="0">
      <alignment wrapText="1"/>
      <protection locked="0"/>
    </xf>
    <xf numFmtId="164" fontId="4" fillId="0" borderId="2" applyFill="0">
      <alignment horizontal="left" wrapText="1" indent="2"/>
      <protection locked="0"/>
    </xf>
    <xf numFmtId="0" fontId="3" fillId="0" borderId="0"/>
    <xf numFmtId="0" fontId="4" fillId="0" borderId="0"/>
    <xf numFmtId="0" fontId="6" fillId="0" borderId="0" applyNumberFormat="0" applyFill="0" applyBorder="0" applyAlignment="0" applyProtection="0"/>
    <xf numFmtId="0" fontId="1" fillId="0" borderId="0"/>
    <xf numFmtId="0" fontId="2" fillId="0" borderId="0"/>
    <xf numFmtId="0" fontId="22" fillId="0" borderId="0" applyNumberFormat="0" applyFill="0" applyBorder="0" applyAlignment="0" applyProtection="0"/>
    <xf numFmtId="0" fontId="2" fillId="0" borderId="0"/>
    <xf numFmtId="166" fontId="2" fillId="0" borderId="0" applyFill="0" applyBorder="0" applyAlignment="0" applyProtection="0"/>
  </cellStyleXfs>
  <cellXfs count="313">
    <xf numFmtId="0" fontId="0" fillId="0" borderId="0" xfId="0"/>
    <xf numFmtId="0" fontId="8" fillId="0" borderId="0" xfId="0" applyFont="1" applyAlignment="1">
      <alignment vertical="center" wrapText="1"/>
    </xf>
    <xf numFmtId="4" fontId="4" fillId="0" borderId="0" xfId="2" applyNumberFormat="1" applyAlignment="1">
      <alignment horizontal="right" vertical="center"/>
    </xf>
    <xf numFmtId="0" fontId="7" fillId="0" borderId="0" xfId="0" applyFont="1" applyAlignment="1">
      <alignment vertical="center"/>
    </xf>
    <xf numFmtId="165" fontId="7" fillId="0" borderId="0" xfId="0" applyNumberFormat="1" applyFont="1" applyAlignment="1">
      <alignment horizontal="center" vertical="center"/>
    </xf>
    <xf numFmtId="0" fontId="7" fillId="0" borderId="0" xfId="0" applyFont="1" applyAlignment="1">
      <alignment horizontal="center" vertical="center"/>
    </xf>
    <xf numFmtId="167" fontId="7" fillId="0" borderId="0" xfId="0" applyNumberFormat="1" applyFont="1" applyAlignment="1">
      <alignment horizontal="center" vertical="center"/>
    </xf>
    <xf numFmtId="0" fontId="8" fillId="0" borderId="0" xfId="0" applyFont="1" applyAlignment="1">
      <alignment vertical="center"/>
    </xf>
    <xf numFmtId="0" fontId="10" fillId="0" borderId="0" xfId="0" applyFont="1" applyAlignment="1">
      <alignment horizontal="center" vertical="center"/>
    </xf>
    <xf numFmtId="4" fontId="7" fillId="0" borderId="0" xfId="0" applyNumberFormat="1" applyFont="1" applyAlignment="1">
      <alignment horizontal="right" vertical="center"/>
    </xf>
    <xf numFmtId="4" fontId="9" fillId="0" borderId="0" xfId="0" applyNumberFormat="1" applyFont="1" applyAlignment="1">
      <alignment horizontal="right" vertical="center"/>
    </xf>
    <xf numFmtId="4" fontId="2" fillId="0" borderId="0" xfId="2" applyNumberFormat="1" applyFont="1" applyAlignment="1">
      <alignment horizontal="right" vertical="center"/>
    </xf>
    <xf numFmtId="165" fontId="2" fillId="0" borderId="0" xfId="2" applyNumberFormat="1" applyFont="1" applyAlignment="1">
      <alignment horizontal="center" vertical="center"/>
    </xf>
    <xf numFmtId="167" fontId="7" fillId="0" borderId="0" xfId="6" applyNumberFormat="1" applyFont="1" applyAlignment="1">
      <alignment horizontal="center" vertical="center"/>
    </xf>
    <xf numFmtId="165" fontId="7" fillId="0" borderId="0" xfId="6" applyNumberFormat="1" applyFont="1" applyAlignment="1">
      <alignment horizontal="center" vertical="center"/>
    </xf>
    <xf numFmtId="0" fontId="7" fillId="0" borderId="0" xfId="0" applyFont="1" applyAlignment="1">
      <alignment vertical="center" wrapText="1"/>
    </xf>
    <xf numFmtId="0" fontId="12" fillId="0" borderId="0" xfId="0" applyFont="1" applyAlignment="1">
      <alignment horizontal="center" vertical="center"/>
    </xf>
    <xf numFmtId="0" fontId="15" fillId="0" borderId="0" xfId="0" applyFont="1" applyAlignment="1">
      <alignment horizontal="center" vertical="center" wrapText="1"/>
    </xf>
    <xf numFmtId="0" fontId="16" fillId="0" borderId="0" xfId="0" applyFont="1" applyAlignment="1">
      <alignment horizontal="center" vertical="center"/>
    </xf>
    <xf numFmtId="0" fontId="15" fillId="0" borderId="9" xfId="0" applyFont="1" applyBorder="1" applyAlignment="1">
      <alignment horizontal="center" vertical="center" wrapText="1"/>
    </xf>
    <xf numFmtId="0" fontId="15" fillId="0" borderId="0" xfId="0" applyFont="1" applyAlignment="1">
      <alignment horizontal="center" vertical="center"/>
    </xf>
    <xf numFmtId="4" fontId="15" fillId="0" borderId="10" xfId="0" applyNumberFormat="1" applyFont="1" applyBorder="1" applyAlignment="1">
      <alignment horizontal="center" vertical="center"/>
    </xf>
    <xf numFmtId="0" fontId="16" fillId="0" borderId="10" xfId="0" applyFont="1" applyBorder="1" applyAlignment="1">
      <alignment horizontal="center" vertical="center"/>
    </xf>
    <xf numFmtId="0" fontId="21" fillId="0" borderId="0" xfId="0" applyFont="1" applyAlignment="1">
      <alignment vertical="center"/>
    </xf>
    <xf numFmtId="0" fontId="10" fillId="0" borderId="0" xfId="0" applyFont="1" applyAlignment="1">
      <alignment horizontal="center" vertical="center" wrapText="1"/>
    </xf>
    <xf numFmtId="0" fontId="0" fillId="0" borderId="0" xfId="0" applyAlignment="1">
      <alignment horizontal="right" vertical="top"/>
    </xf>
    <xf numFmtId="0" fontId="24" fillId="0" borderId="0" xfId="0" applyFont="1" applyAlignment="1">
      <alignment horizontal="left" vertical="top" wrapText="1"/>
    </xf>
    <xf numFmtId="0" fontId="0" fillId="0" borderId="0" xfId="0" applyAlignment="1">
      <alignment horizontal="left"/>
    </xf>
    <xf numFmtId="0" fontId="25" fillId="0" borderId="0" xfId="0" applyFont="1" applyAlignment="1">
      <alignment horizontal="right"/>
    </xf>
    <xf numFmtId="0" fontId="0" fillId="0" borderId="0" xfId="0" applyAlignment="1">
      <alignment horizontal="left" vertical="top" wrapText="1"/>
    </xf>
    <xf numFmtId="0" fontId="28" fillId="0" borderId="0" xfId="0" applyFont="1" applyAlignment="1">
      <alignment horizontal="left" wrapText="1"/>
    </xf>
    <xf numFmtId="0" fontId="0" fillId="0" borderId="0" xfId="0" applyAlignment="1">
      <alignment horizontal="left" wrapText="1"/>
    </xf>
    <xf numFmtId="0" fontId="28" fillId="0" borderId="0" xfId="0" applyFont="1" applyAlignment="1">
      <alignment horizontal="left" vertical="center" wrapText="1"/>
    </xf>
    <xf numFmtId="0" fontId="0" fillId="0" borderId="0" xfId="0" applyAlignment="1">
      <alignment horizontal="left" vertical="center" wrapText="1"/>
    </xf>
    <xf numFmtId="0" fontId="10" fillId="0" borderId="0" xfId="11" applyFont="1" applyAlignment="1">
      <alignment horizontal="center" vertical="center"/>
    </xf>
    <xf numFmtId="0" fontId="7" fillId="0" borderId="15" xfId="11" applyFont="1" applyBorder="1" applyAlignment="1">
      <alignment horizontal="center" vertical="center"/>
    </xf>
    <xf numFmtId="167" fontId="7" fillId="0" borderId="15" xfId="9" applyNumberFormat="1" applyFont="1" applyBorder="1" applyAlignment="1">
      <alignment horizontal="left" vertical="center" wrapText="1"/>
    </xf>
    <xf numFmtId="167" fontId="7" fillId="0" borderId="15" xfId="11" applyNumberFormat="1" applyFont="1" applyBorder="1" applyAlignment="1">
      <alignment horizontal="right" vertical="center"/>
    </xf>
    <xf numFmtId="0" fontId="10" fillId="0" borderId="1" xfId="11" applyFont="1" applyBorder="1" applyAlignment="1">
      <alignment horizontal="center" vertical="center"/>
    </xf>
    <xf numFmtId="167" fontId="7" fillId="0" borderId="1" xfId="11" applyNumberFormat="1" applyFont="1" applyBorder="1" applyAlignment="1">
      <alignment horizontal="right" vertical="center"/>
    </xf>
    <xf numFmtId="167" fontId="7" fillId="0" borderId="0" xfId="11" applyNumberFormat="1" applyFont="1" applyAlignment="1">
      <alignment horizontal="center" vertical="center"/>
    </xf>
    <xf numFmtId="0" fontId="7" fillId="0" borderId="0" xfId="11" applyFont="1" applyAlignment="1">
      <alignment horizontal="center" vertical="center"/>
    </xf>
    <xf numFmtId="0" fontId="7" fillId="0" borderId="0" xfId="11" applyFont="1" applyAlignment="1">
      <alignment vertical="center"/>
    </xf>
    <xf numFmtId="0" fontId="7" fillId="0" borderId="1" xfId="11" applyFont="1" applyBorder="1" applyAlignment="1">
      <alignment vertical="center" wrapText="1"/>
    </xf>
    <xf numFmtId="0" fontId="14" fillId="0" borderId="0" xfId="11" applyFont="1" applyAlignment="1">
      <alignment vertical="center"/>
    </xf>
    <xf numFmtId="0" fontId="7" fillId="0" borderId="1" xfId="11" applyFont="1" applyBorder="1" applyAlignment="1">
      <alignment horizontal="center" vertical="center"/>
    </xf>
    <xf numFmtId="0" fontId="7" fillId="0" borderId="1" xfId="11" applyFont="1" applyBorder="1" applyAlignment="1">
      <alignment vertical="center"/>
    </xf>
    <xf numFmtId="0" fontId="7" fillId="0" borderId="1" xfId="11" applyFont="1" applyBorder="1" applyAlignment="1">
      <alignment horizontal="left" vertical="center"/>
    </xf>
    <xf numFmtId="0" fontId="10" fillId="0" borderId="1" xfId="11" applyFont="1" applyBorder="1" applyAlignment="1">
      <alignment horizontal="right" vertical="center"/>
    </xf>
    <xf numFmtId="167" fontId="10" fillId="0" borderId="15" xfId="11" applyNumberFormat="1" applyFont="1" applyBorder="1" applyAlignment="1">
      <alignment horizontal="right" vertical="center"/>
    </xf>
    <xf numFmtId="0" fontId="10" fillId="0" borderId="17" xfId="11" applyFont="1" applyBorder="1" applyAlignment="1">
      <alignment horizontal="center" vertical="center"/>
    </xf>
    <xf numFmtId="0" fontId="7" fillId="0" borderId="17" xfId="11" applyFont="1" applyBorder="1" applyAlignment="1">
      <alignment vertical="center" wrapText="1"/>
    </xf>
    <xf numFmtId="167" fontId="7" fillId="0" borderId="17" xfId="11" applyNumberFormat="1" applyFont="1" applyBorder="1" applyAlignment="1">
      <alignment horizontal="right" vertical="center"/>
    </xf>
    <xf numFmtId="0" fontId="7" fillId="0" borderId="0" xfId="11" applyFont="1" applyAlignment="1">
      <alignment vertical="center" wrapText="1"/>
    </xf>
    <xf numFmtId="4" fontId="9" fillId="0" borderId="0" xfId="11" applyNumberFormat="1" applyFont="1" applyAlignment="1">
      <alignment horizontal="right" vertical="center"/>
    </xf>
    <xf numFmtId="0" fontId="32" fillId="0" borderId="0" xfId="10" applyFont="1" applyAlignment="1">
      <alignment vertical="center"/>
    </xf>
    <xf numFmtId="167" fontId="7" fillId="0" borderId="0" xfId="0" applyNumberFormat="1" applyFont="1" applyAlignment="1">
      <alignment horizontal="right" vertical="center"/>
    </xf>
    <xf numFmtId="0" fontId="7" fillId="0" borderId="0" xfId="6" applyFont="1" applyAlignment="1">
      <alignment horizontal="center" vertical="center" wrapText="1"/>
    </xf>
    <xf numFmtId="167" fontId="10" fillId="0" borderId="10" xfId="0" applyNumberFormat="1" applyFont="1" applyBorder="1" applyAlignment="1">
      <alignment horizontal="right" vertical="center"/>
    </xf>
    <xf numFmtId="4" fontId="9" fillId="0" borderId="10" xfId="0" applyNumberFormat="1" applyFont="1" applyBorder="1" applyAlignment="1">
      <alignment horizontal="right" vertical="center"/>
    </xf>
    <xf numFmtId="0" fontId="10" fillId="2" borderId="15" xfId="0" applyFont="1" applyFill="1" applyBorder="1" applyAlignment="1">
      <alignment horizontal="center" vertical="center"/>
    </xf>
    <xf numFmtId="0" fontId="7" fillId="2" borderId="15" xfId="0" applyFont="1" applyFill="1" applyBorder="1" applyAlignment="1">
      <alignment horizontal="center" vertical="center"/>
    </xf>
    <xf numFmtId="4" fontId="7" fillId="2" borderId="15" xfId="0" applyNumberFormat="1" applyFont="1" applyFill="1" applyBorder="1" applyAlignment="1">
      <alignment horizontal="right" vertical="center"/>
    </xf>
    <xf numFmtId="0" fontId="10" fillId="0" borderId="1" xfId="0" applyFont="1" applyBorder="1" applyAlignment="1">
      <alignment horizontal="center" vertical="center"/>
    </xf>
    <xf numFmtId="167" fontId="7" fillId="4" borderId="1" xfId="9" applyNumberFormat="1" applyFont="1" applyFill="1" applyBorder="1" applyAlignment="1">
      <alignment horizontal="left" wrapText="1"/>
    </xf>
    <xf numFmtId="0" fontId="7" fillId="0" borderId="1" xfId="6" applyFont="1" applyBorder="1" applyAlignment="1">
      <alignment horizontal="center" vertical="center" wrapText="1"/>
    </xf>
    <xf numFmtId="0" fontId="7" fillId="0" borderId="1" xfId="0" applyFont="1" applyBorder="1" applyAlignment="1">
      <alignment horizontal="center" vertical="center"/>
    </xf>
    <xf numFmtId="167" fontId="7" fillId="0" borderId="1" xfId="0" applyNumberFormat="1" applyFont="1" applyBorder="1" applyAlignment="1">
      <alignment horizontal="right" vertical="center"/>
    </xf>
    <xf numFmtId="0" fontId="11" fillId="0" borderId="1" xfId="0" applyFont="1" applyBorder="1" applyAlignment="1">
      <alignment vertical="center" wrapText="1"/>
    </xf>
    <xf numFmtId="0" fontId="10" fillId="4" borderId="1" xfId="0" applyFont="1" applyFill="1" applyBorder="1" applyAlignment="1">
      <alignment vertical="center" wrapText="1"/>
    </xf>
    <xf numFmtId="167" fontId="7" fillId="0" borderId="1" xfId="9" applyNumberFormat="1" applyFont="1" applyBorder="1" applyAlignment="1">
      <alignment horizontal="left" wrapText="1"/>
    </xf>
    <xf numFmtId="0" fontId="7" fillId="0" borderId="1" xfId="0" applyFont="1" applyBorder="1" applyAlignment="1">
      <alignment vertical="center" wrapText="1"/>
    </xf>
    <xf numFmtId="0" fontId="10" fillId="2" borderId="1" xfId="0" applyFont="1" applyFill="1" applyBorder="1" applyAlignment="1">
      <alignment horizontal="center" vertical="center"/>
    </xf>
    <xf numFmtId="0" fontId="7" fillId="2" borderId="1" xfId="0" applyFont="1" applyFill="1" applyBorder="1" applyAlignment="1">
      <alignment horizontal="center" vertical="center"/>
    </xf>
    <xf numFmtId="4" fontId="7" fillId="2" borderId="1" xfId="0" applyNumberFormat="1" applyFont="1" applyFill="1" applyBorder="1" applyAlignment="1">
      <alignment horizontal="right" vertical="center"/>
    </xf>
    <xf numFmtId="0" fontId="11" fillId="4" borderId="1" xfId="0" applyFont="1" applyFill="1" applyBorder="1" applyAlignment="1">
      <alignment vertical="center" wrapText="1"/>
    </xf>
    <xf numFmtId="167" fontId="10" fillId="4" borderId="1" xfId="9" applyNumberFormat="1" applyFont="1" applyFill="1" applyBorder="1" applyAlignment="1">
      <alignment horizontal="left" wrapText="1"/>
    </xf>
    <xf numFmtId="0" fontId="7" fillId="0" borderId="1" xfId="0" applyFont="1" applyBorder="1" applyAlignment="1">
      <alignment vertical="center"/>
    </xf>
    <xf numFmtId="167" fontId="10" fillId="0" borderId="1" xfId="9" applyNumberFormat="1" applyFont="1" applyBorder="1" applyAlignment="1">
      <alignment horizontal="left" wrapText="1"/>
    </xf>
    <xf numFmtId="167" fontId="14" fillId="4" borderId="1" xfId="9" applyNumberFormat="1" applyFont="1" applyFill="1" applyBorder="1" applyAlignment="1">
      <alignment horizontal="left" wrapText="1"/>
    </xf>
    <xf numFmtId="0" fontId="7" fillId="0" borderId="1" xfId="0" applyFont="1" applyBorder="1"/>
    <xf numFmtId="0" fontId="7" fillId="0" borderId="1" xfId="0" applyFont="1" applyBorder="1" applyAlignment="1">
      <alignment wrapText="1"/>
    </xf>
    <xf numFmtId="167" fontId="11" fillId="4" borderId="1" xfId="9" applyNumberFormat="1" applyFont="1" applyFill="1" applyBorder="1" applyAlignment="1">
      <alignment horizontal="left" vertical="center" wrapText="1"/>
    </xf>
    <xf numFmtId="167" fontId="13" fillId="4" borderId="1" xfId="9" applyNumberFormat="1" applyFont="1" applyFill="1" applyBorder="1" applyAlignment="1">
      <alignment horizontal="left" wrapText="1"/>
    </xf>
    <xf numFmtId="0" fontId="10" fillId="0" borderId="1" xfId="0" applyFont="1" applyBorder="1" applyAlignment="1">
      <alignment vertical="center" wrapText="1"/>
    </xf>
    <xf numFmtId="0" fontId="10" fillId="3" borderId="14" xfId="0" applyFont="1" applyFill="1" applyBorder="1" applyAlignment="1">
      <alignment horizontal="center" vertical="center"/>
    </xf>
    <xf numFmtId="49" fontId="10" fillId="3" borderId="14" xfId="5" applyNumberFormat="1" applyFont="1" applyFill="1" applyBorder="1" applyAlignment="1">
      <alignment vertical="center" wrapText="1"/>
    </xf>
    <xf numFmtId="0" fontId="10" fillId="3" borderId="14" xfId="5" applyFont="1" applyFill="1" applyBorder="1" applyAlignment="1">
      <alignment horizontal="center" vertical="center"/>
    </xf>
    <xf numFmtId="1" fontId="10" fillId="3" borderId="14" xfId="5" applyNumberFormat="1" applyFont="1" applyFill="1" applyBorder="1" applyAlignment="1">
      <alignment horizontal="center" vertical="center" wrapText="1"/>
    </xf>
    <xf numFmtId="4" fontId="10" fillId="3" borderId="14" xfId="2" applyNumberFormat="1" applyFont="1" applyFill="1" applyBorder="1" applyAlignment="1">
      <alignment horizontal="center" vertical="center" wrapText="1"/>
    </xf>
    <xf numFmtId="4" fontId="10" fillId="2" borderId="14" xfId="2"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9" applyFont="1" applyBorder="1" applyAlignment="1">
      <alignment horizontal="center" vertical="center" wrapText="1"/>
    </xf>
    <xf numFmtId="3" fontId="7" fillId="0" borderId="1" xfId="0" applyNumberFormat="1" applyFont="1" applyBorder="1" applyAlignment="1">
      <alignment horizontal="center" vertical="center"/>
    </xf>
    <xf numFmtId="3" fontId="7" fillId="0" borderId="1" xfId="0" applyNumberFormat="1" applyFont="1" applyBorder="1" applyAlignment="1">
      <alignment horizontal="right" vertical="center"/>
    </xf>
    <xf numFmtId="167" fontId="10" fillId="0" borderId="0" xfId="0" applyNumberFormat="1" applyFont="1" applyAlignment="1">
      <alignment horizontal="right" wrapText="1" indent="1"/>
    </xf>
    <xf numFmtId="0" fontId="10" fillId="6" borderId="14" xfId="0" applyFont="1" applyFill="1" applyBorder="1" applyAlignment="1">
      <alignment horizontal="center" vertical="center"/>
    </xf>
    <xf numFmtId="0" fontId="7" fillId="6" borderId="14" xfId="0" applyFont="1" applyFill="1" applyBorder="1" applyAlignment="1">
      <alignment horizontal="center" vertical="center"/>
    </xf>
    <xf numFmtId="4" fontId="7" fillId="6" borderId="14" xfId="0" applyNumberFormat="1" applyFont="1" applyFill="1" applyBorder="1" applyAlignment="1">
      <alignment horizontal="right" vertical="center"/>
    </xf>
    <xf numFmtId="0" fontId="10" fillId="6" borderId="14" xfId="0" applyFont="1" applyFill="1" applyBorder="1" applyAlignment="1">
      <alignment vertical="center" wrapText="1"/>
    </xf>
    <xf numFmtId="0" fontId="10" fillId="2" borderId="1" xfId="0" applyFont="1" applyFill="1" applyBorder="1" applyAlignment="1">
      <alignment vertical="center" wrapText="1"/>
    </xf>
    <xf numFmtId="0" fontId="7" fillId="0" borderId="12" xfId="6" applyFont="1" applyBorder="1" applyAlignment="1">
      <alignment horizontal="center" vertical="center" wrapText="1"/>
    </xf>
    <xf numFmtId="0" fontId="7" fillId="0" borderId="12" xfId="0" applyFont="1" applyBorder="1" applyAlignment="1">
      <alignment horizontal="center" vertical="center"/>
    </xf>
    <xf numFmtId="0" fontId="10" fillId="0" borderId="0" xfId="0" applyFont="1" applyAlignment="1">
      <alignment vertical="center" wrapText="1"/>
    </xf>
    <xf numFmtId="0" fontId="10" fillId="0" borderId="12" xfId="0" applyFont="1" applyBorder="1" applyAlignment="1">
      <alignment vertical="center" wrapText="1"/>
    </xf>
    <xf numFmtId="0" fontId="10" fillId="0" borderId="0" xfId="0" applyFont="1" applyAlignment="1">
      <alignment vertical="top" wrapText="1"/>
    </xf>
    <xf numFmtId="0" fontId="12" fillId="0" borderId="17" xfId="0" applyFont="1" applyBorder="1" applyAlignment="1">
      <alignment horizontal="center" vertical="center"/>
    </xf>
    <xf numFmtId="0" fontId="12" fillId="0" borderId="1" xfId="0" applyFont="1" applyBorder="1" applyAlignment="1">
      <alignment horizontal="center" vertical="center"/>
    </xf>
    <xf numFmtId="0" fontId="12" fillId="0" borderId="15" xfId="0" applyFont="1" applyBorder="1" applyAlignment="1">
      <alignment horizontal="center" vertical="center"/>
    </xf>
    <xf numFmtId="0" fontId="7" fillId="0" borderId="12" xfId="0" applyFont="1" applyBorder="1" applyAlignment="1">
      <alignment vertical="center" wrapText="1"/>
    </xf>
    <xf numFmtId="0" fontId="7" fillId="0" borderId="15" xfId="0" applyFont="1" applyBorder="1" applyAlignment="1">
      <alignment horizontal="center" vertical="center"/>
    </xf>
    <xf numFmtId="4" fontId="7" fillId="0" borderId="15" xfId="0" applyNumberFormat="1" applyFont="1" applyBorder="1" applyAlignment="1">
      <alignment horizontal="right" vertical="center"/>
    </xf>
    <xf numFmtId="4" fontId="9" fillId="0" borderId="15" xfId="0" applyNumberFormat="1" applyFont="1" applyBorder="1" applyAlignment="1">
      <alignment horizontal="right" vertical="center"/>
    </xf>
    <xf numFmtId="4" fontId="7" fillId="0" borderId="1" xfId="0" applyNumberFormat="1" applyFont="1" applyBorder="1" applyAlignment="1">
      <alignment horizontal="right" vertical="center"/>
    </xf>
    <xf numFmtId="4" fontId="9" fillId="0" borderId="1" xfId="0" applyNumberFormat="1" applyFont="1" applyBorder="1" applyAlignment="1">
      <alignment horizontal="right" vertical="center"/>
    </xf>
    <xf numFmtId="0" fontId="7" fillId="0" borderId="17" xfId="0" applyFont="1" applyBorder="1" applyAlignment="1">
      <alignment horizontal="center" vertical="center"/>
    </xf>
    <xf numFmtId="4" fontId="7" fillId="0" borderId="17" xfId="0" applyNumberFormat="1" applyFont="1" applyBorder="1" applyAlignment="1">
      <alignment horizontal="right" vertical="center"/>
    </xf>
    <xf numFmtId="4" fontId="9" fillId="0" borderId="17" xfId="0" applyNumberFormat="1" applyFont="1" applyBorder="1" applyAlignment="1">
      <alignment horizontal="right" vertical="center"/>
    </xf>
    <xf numFmtId="167" fontId="7" fillId="0" borderId="1" xfId="0" applyNumberFormat="1" applyFont="1" applyBorder="1" applyAlignment="1">
      <alignment horizontal="center" vertical="center"/>
    </xf>
    <xf numFmtId="167" fontId="7" fillId="0" borderId="10" xfId="0" applyNumberFormat="1" applyFont="1" applyBorder="1" applyAlignment="1">
      <alignment horizontal="right" vertical="center"/>
    </xf>
    <xf numFmtId="0" fontId="7" fillId="0" borderId="13" xfId="0" applyFont="1" applyBorder="1" applyAlignment="1">
      <alignment horizontal="center" vertical="center"/>
    </xf>
    <xf numFmtId="0" fontId="7" fillId="0" borderId="10" xfId="0" applyFont="1" applyBorder="1" applyAlignment="1">
      <alignment horizontal="center" vertical="center"/>
    </xf>
    <xf numFmtId="0" fontId="7" fillId="0" borderId="7" xfId="0" applyFont="1" applyBorder="1" applyAlignment="1">
      <alignment vertical="center" wrapText="1"/>
    </xf>
    <xf numFmtId="0" fontId="7" fillId="0" borderId="7" xfId="6"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10" fillId="0" borderId="12" xfId="0" applyFont="1" applyBorder="1" applyAlignment="1">
      <alignment vertical="top" wrapText="1"/>
    </xf>
    <xf numFmtId="0" fontId="10" fillId="6" borderId="18" xfId="0" applyFont="1" applyFill="1" applyBorder="1" applyAlignment="1">
      <alignment vertical="center" wrapText="1"/>
    </xf>
    <xf numFmtId="0" fontId="7" fillId="6" borderId="19" xfId="6" applyFont="1" applyFill="1" applyBorder="1" applyAlignment="1">
      <alignment horizontal="center" vertical="center" wrapText="1"/>
    </xf>
    <xf numFmtId="0" fontId="7" fillId="6" borderId="19" xfId="0" applyFont="1" applyFill="1" applyBorder="1" applyAlignment="1">
      <alignment horizontal="center" vertical="center"/>
    </xf>
    <xf numFmtId="167" fontId="7" fillId="6" borderId="16" xfId="0" applyNumberFormat="1" applyFont="1" applyFill="1" applyBorder="1" applyAlignment="1">
      <alignment horizontal="right" vertical="center"/>
    </xf>
    <xf numFmtId="0" fontId="7" fillId="6" borderId="7" xfId="6" applyFont="1" applyFill="1" applyBorder="1" applyAlignment="1">
      <alignment horizontal="center" vertical="center" wrapText="1"/>
    </xf>
    <xf numFmtId="0" fontId="7" fillId="6" borderId="7" xfId="0" applyFont="1" applyFill="1" applyBorder="1" applyAlignment="1">
      <alignment horizontal="center" vertical="center"/>
    </xf>
    <xf numFmtId="167" fontId="10" fillId="0" borderId="15" xfId="0" applyNumberFormat="1" applyFont="1" applyBorder="1" applyAlignment="1">
      <alignment horizontal="right" vertical="center"/>
    </xf>
    <xf numFmtId="167" fontId="7" fillId="0" borderId="14" xfId="0" applyNumberFormat="1" applyFont="1" applyBorder="1" applyAlignment="1">
      <alignment horizontal="center" vertical="center"/>
    </xf>
    <xf numFmtId="167" fontId="9" fillId="0" borderId="14" xfId="0" applyNumberFormat="1" applyFont="1" applyBorder="1" applyAlignment="1">
      <alignment horizontal="right" vertical="center"/>
    </xf>
    <xf numFmtId="167" fontId="10" fillId="0" borderId="1" xfId="0" applyNumberFormat="1" applyFont="1" applyBorder="1" applyAlignment="1">
      <alignment horizontal="right" vertical="center"/>
    </xf>
    <xf numFmtId="0" fontId="10" fillId="7" borderId="14" xfId="0" applyFont="1" applyFill="1" applyBorder="1" applyAlignment="1">
      <alignment horizontal="center" vertical="center"/>
    </xf>
    <xf numFmtId="49" fontId="10" fillId="7" borderId="14" xfId="5" applyNumberFormat="1" applyFont="1" applyFill="1" applyBorder="1" applyAlignment="1">
      <alignment vertical="center" wrapText="1"/>
    </xf>
    <xf numFmtId="0" fontId="10" fillId="7" borderId="14" xfId="5" applyFont="1" applyFill="1" applyBorder="1" applyAlignment="1">
      <alignment horizontal="center" vertical="center"/>
    </xf>
    <xf numFmtId="1" fontId="10" fillId="7" borderId="14" xfId="5" applyNumberFormat="1" applyFont="1" applyFill="1" applyBorder="1" applyAlignment="1">
      <alignment horizontal="center" vertical="center" wrapText="1"/>
    </xf>
    <xf numFmtId="4" fontId="10" fillId="7" borderId="14" xfId="2" applyNumberFormat="1" applyFont="1" applyFill="1" applyBorder="1" applyAlignment="1">
      <alignment horizontal="center" vertical="center" wrapText="1"/>
    </xf>
    <xf numFmtId="4" fontId="10" fillId="6" borderId="14" xfId="2" applyNumberFormat="1" applyFont="1" applyFill="1" applyBorder="1" applyAlignment="1">
      <alignment horizontal="center" vertical="center" wrapText="1"/>
    </xf>
    <xf numFmtId="167" fontId="7" fillId="0" borderId="12" xfId="0" applyNumberFormat="1" applyFont="1" applyBorder="1" applyAlignment="1">
      <alignment horizontal="right" vertical="center"/>
    </xf>
    <xf numFmtId="0" fontId="31" fillId="0" borderId="1" xfId="0" applyFont="1" applyBorder="1" applyAlignment="1">
      <alignment horizontal="center" vertical="top" wrapText="1"/>
    </xf>
    <xf numFmtId="0" fontId="13" fillId="0" borderId="1" xfId="0" applyFont="1" applyBorder="1" applyAlignment="1">
      <alignment vertical="center" wrapText="1"/>
    </xf>
    <xf numFmtId="0" fontId="14" fillId="0" borderId="1" xfId="0" applyFont="1" applyBorder="1" applyAlignment="1">
      <alignment vertical="center" wrapText="1"/>
    </xf>
    <xf numFmtId="0" fontId="8" fillId="0" borderId="1" xfId="0" applyFont="1" applyBorder="1" applyAlignment="1">
      <alignment vertical="center" wrapText="1"/>
    </xf>
    <xf numFmtId="2" fontId="10" fillId="0" borderId="1" xfId="0" applyNumberFormat="1" applyFont="1" applyBorder="1" applyAlignment="1">
      <alignment horizontal="center" vertical="center"/>
    </xf>
    <xf numFmtId="167" fontId="10" fillId="4" borderId="1" xfId="9" applyNumberFormat="1" applyFont="1" applyFill="1" applyBorder="1" applyAlignment="1">
      <alignment horizontal="right" wrapText="1"/>
    </xf>
    <xf numFmtId="0" fontId="10" fillId="0" borderId="17" xfId="0" applyFont="1" applyBorder="1" applyAlignment="1">
      <alignment horizontal="center" vertical="center"/>
    </xf>
    <xf numFmtId="0" fontId="7" fillId="0" borderId="17" xfId="0" applyFont="1" applyBorder="1" applyAlignment="1">
      <alignment vertical="center" wrapText="1"/>
    </xf>
    <xf numFmtId="0" fontId="7" fillId="0" borderId="17" xfId="6" applyFont="1" applyBorder="1" applyAlignment="1">
      <alignment horizontal="center" vertical="center" wrapText="1"/>
    </xf>
    <xf numFmtId="167" fontId="7" fillId="0" borderId="17" xfId="0" applyNumberFormat="1" applyFont="1" applyBorder="1" applyAlignment="1">
      <alignment horizontal="right" vertical="center"/>
    </xf>
    <xf numFmtId="0" fontId="10" fillId="2" borderId="15" xfId="0" applyFont="1" applyFill="1" applyBorder="1" applyAlignment="1">
      <alignment vertical="center" wrapText="1"/>
    </xf>
    <xf numFmtId="0" fontId="10" fillId="6" borderId="1" xfId="0" applyFont="1" applyFill="1" applyBorder="1" applyAlignment="1">
      <alignment horizontal="right" vertical="center" wrapText="1"/>
    </xf>
    <xf numFmtId="0" fontId="7" fillId="6" borderId="1" xfId="9" applyFont="1" applyFill="1" applyBorder="1" applyAlignment="1">
      <alignment horizontal="center" vertical="center" wrapText="1"/>
    </xf>
    <xf numFmtId="3" fontId="7" fillId="6" borderId="1" xfId="0" applyNumberFormat="1" applyFont="1" applyFill="1" applyBorder="1" applyAlignment="1">
      <alignment horizontal="center" vertical="center"/>
    </xf>
    <xf numFmtId="3" fontId="7" fillId="6" borderId="1" xfId="0" applyNumberFormat="1" applyFont="1" applyFill="1" applyBorder="1" applyAlignment="1">
      <alignment horizontal="right" vertical="center"/>
    </xf>
    <xf numFmtId="167" fontId="7" fillId="6" borderId="1" xfId="0" applyNumberFormat="1" applyFont="1" applyFill="1" applyBorder="1" applyAlignment="1">
      <alignment horizontal="right" vertical="center"/>
    </xf>
    <xf numFmtId="167" fontId="10" fillId="6" borderId="14" xfId="0" applyNumberFormat="1" applyFont="1" applyFill="1" applyBorder="1" applyAlignment="1">
      <alignment horizontal="right" vertical="center"/>
    </xf>
    <xf numFmtId="167" fontId="7" fillId="0" borderId="7" xfId="0" applyNumberFormat="1" applyFont="1" applyBorder="1" applyAlignment="1">
      <alignment horizontal="right" vertical="center"/>
    </xf>
    <xf numFmtId="0" fontId="10" fillId="0" borderId="7" xfId="0" applyFont="1" applyBorder="1" applyAlignment="1">
      <alignment vertical="center" wrapText="1"/>
    </xf>
    <xf numFmtId="0" fontId="10" fillId="0" borderId="15" xfId="0" applyFont="1" applyBorder="1" applyAlignment="1">
      <alignment horizontal="center" vertical="center"/>
    </xf>
    <xf numFmtId="4" fontId="7" fillId="0" borderId="9" xfId="0" applyNumberFormat="1" applyFont="1" applyBorder="1" applyAlignment="1">
      <alignment horizontal="right" vertical="center"/>
    </xf>
    <xf numFmtId="4" fontId="9" fillId="0" borderId="13" xfId="0" applyNumberFormat="1" applyFont="1" applyBorder="1" applyAlignment="1">
      <alignment horizontal="right" vertical="center"/>
    </xf>
    <xf numFmtId="167" fontId="7" fillId="0" borderId="9" xfId="0" applyNumberFormat="1" applyFont="1" applyBorder="1" applyAlignment="1">
      <alignment horizontal="right" vertical="center"/>
    </xf>
    <xf numFmtId="167" fontId="9" fillId="0" borderId="10" xfId="0" applyNumberFormat="1" applyFont="1" applyBorder="1" applyAlignment="1">
      <alignment horizontal="right" vertical="center"/>
    </xf>
    <xf numFmtId="167" fontId="7" fillId="0" borderId="9" xfId="0" applyNumberFormat="1" applyFont="1" applyBorder="1" applyAlignment="1">
      <alignment horizontal="center" vertical="center"/>
    </xf>
    <xf numFmtId="0" fontId="10" fillId="6" borderId="15" xfId="0" applyFont="1" applyFill="1" applyBorder="1" applyAlignment="1">
      <alignment horizontal="center" vertical="center"/>
    </xf>
    <xf numFmtId="0" fontId="10" fillId="6" borderId="7" xfId="0" applyFont="1" applyFill="1" applyBorder="1" applyAlignment="1">
      <alignment vertical="center" wrapText="1"/>
    </xf>
    <xf numFmtId="167" fontId="7" fillId="6" borderId="7" xfId="0" applyNumberFormat="1" applyFont="1" applyFill="1" applyBorder="1" applyAlignment="1">
      <alignment horizontal="right" vertical="center"/>
    </xf>
    <xf numFmtId="0" fontId="10" fillId="0" borderId="6" xfId="0" applyFont="1" applyBorder="1" applyAlignment="1">
      <alignment vertical="center" wrapText="1"/>
    </xf>
    <xf numFmtId="167" fontId="7" fillId="0" borderId="8" xfId="0" applyNumberFormat="1" applyFont="1" applyBorder="1" applyAlignment="1">
      <alignment horizontal="right" vertical="center"/>
    </xf>
    <xf numFmtId="0" fontId="10" fillId="0" borderId="9" xfId="0" applyFont="1" applyBorder="1" applyAlignment="1">
      <alignment vertical="center" wrapText="1"/>
    </xf>
    <xf numFmtId="0" fontId="10" fillId="0" borderId="11" xfId="0" applyFont="1" applyBorder="1" applyAlignment="1">
      <alignment vertical="center" wrapText="1"/>
    </xf>
    <xf numFmtId="0" fontId="7" fillId="0" borderId="6" xfId="0" applyFont="1" applyBorder="1" applyAlignment="1">
      <alignment vertical="center" wrapText="1"/>
    </xf>
    <xf numFmtId="0" fontId="10" fillId="0" borderId="9" xfId="0" applyFont="1" applyBorder="1" applyAlignment="1">
      <alignment vertical="top" wrapText="1"/>
    </xf>
    <xf numFmtId="0" fontId="8" fillId="0" borderId="11" xfId="0" applyFont="1" applyBorder="1" applyAlignment="1">
      <alignment vertical="center" wrapText="1"/>
    </xf>
    <xf numFmtId="4" fontId="7" fillId="0" borderId="11" xfId="0" applyNumberFormat="1" applyFont="1" applyBorder="1" applyAlignment="1">
      <alignment horizontal="right" vertical="center"/>
    </xf>
    <xf numFmtId="0" fontId="10" fillId="0" borderId="1" xfId="0" applyFont="1" applyBorder="1" applyAlignment="1">
      <alignment horizontal="right" vertical="center" wrapText="1"/>
    </xf>
    <xf numFmtId="0" fontId="8" fillId="0" borderId="12" xfId="0" applyFont="1" applyBorder="1" applyAlignment="1">
      <alignment vertical="center" wrapText="1"/>
    </xf>
    <xf numFmtId="4" fontId="7" fillId="0" borderId="12" xfId="0" applyNumberFormat="1" applyFont="1" applyBorder="1" applyAlignment="1">
      <alignment horizontal="right" vertical="center"/>
    </xf>
    <xf numFmtId="4" fontId="7" fillId="0" borderId="18" xfId="0" applyNumberFormat="1" applyFont="1" applyBorder="1" applyAlignment="1">
      <alignment horizontal="right" vertical="center"/>
    </xf>
    <xf numFmtId="4" fontId="9" fillId="0" borderId="16" xfId="0" applyNumberFormat="1" applyFont="1" applyBorder="1" applyAlignment="1">
      <alignment horizontal="right" vertical="center"/>
    </xf>
    <xf numFmtId="0" fontId="7" fillId="6" borderId="15" xfId="0" applyFont="1" applyFill="1" applyBorder="1" applyAlignment="1">
      <alignment horizontal="center" vertical="center"/>
    </xf>
    <xf numFmtId="4" fontId="7" fillId="6" borderId="15" xfId="0" applyNumberFormat="1" applyFont="1" applyFill="1" applyBorder="1" applyAlignment="1">
      <alignment horizontal="right" vertical="center"/>
    </xf>
    <xf numFmtId="4" fontId="9" fillId="6" borderId="15" xfId="0" applyNumberFormat="1" applyFont="1" applyFill="1" applyBorder="1" applyAlignment="1">
      <alignment horizontal="right" vertical="center"/>
    </xf>
    <xf numFmtId="0" fontId="11" fillId="0" borderId="0" xfId="0" applyFont="1" applyAlignment="1">
      <alignment vertical="center" wrapText="1"/>
    </xf>
    <xf numFmtId="0" fontId="7" fillId="0" borderId="0" xfId="0" applyFont="1" applyAlignment="1">
      <alignment horizontal="left" vertical="center" wrapText="1" indent="1"/>
    </xf>
    <xf numFmtId="0" fontId="7" fillId="0" borderId="0" xfId="0" applyFont="1" applyAlignment="1">
      <alignment horizontal="left" vertical="center" wrapText="1" indent="2"/>
    </xf>
    <xf numFmtId="167" fontId="7" fillId="0" borderId="1" xfId="9" applyNumberFormat="1" applyFont="1" applyBorder="1" applyAlignment="1">
      <alignment horizontal="left" vertical="center" wrapText="1"/>
    </xf>
    <xf numFmtId="167" fontId="10" fillId="0" borderId="1" xfId="11" applyNumberFormat="1" applyFont="1" applyBorder="1" applyAlignment="1">
      <alignment horizontal="right" vertical="center"/>
    </xf>
    <xf numFmtId="167" fontId="10" fillId="0" borderId="10" xfId="11" applyNumberFormat="1" applyFont="1" applyBorder="1" applyAlignment="1">
      <alignment horizontal="right" vertical="center"/>
    </xf>
    <xf numFmtId="0" fontId="10" fillId="6" borderId="1" xfId="11" applyFont="1" applyFill="1" applyBorder="1" applyAlignment="1">
      <alignment horizontal="center" vertical="center"/>
    </xf>
    <xf numFmtId="0" fontId="10" fillId="6" borderId="1" xfId="11" applyFont="1" applyFill="1" applyBorder="1" applyAlignment="1">
      <alignment vertical="center" wrapText="1"/>
    </xf>
    <xf numFmtId="167" fontId="7" fillId="6" borderId="1" xfId="11" applyNumberFormat="1" applyFont="1" applyFill="1" applyBorder="1" applyAlignment="1">
      <alignment horizontal="right" vertical="center"/>
    </xf>
    <xf numFmtId="0" fontId="10" fillId="6" borderId="14" xfId="11" applyFont="1" applyFill="1" applyBorder="1" applyAlignment="1">
      <alignment horizontal="center" vertical="center"/>
    </xf>
    <xf numFmtId="49" fontId="10" fillId="6" borderId="14" xfId="5" applyNumberFormat="1" applyFont="1" applyFill="1" applyBorder="1" applyAlignment="1">
      <alignment horizontal="center" vertical="center" wrapText="1"/>
    </xf>
    <xf numFmtId="4" fontId="10" fillId="6" borderId="14" xfId="12" applyNumberFormat="1" applyFont="1" applyFill="1" applyBorder="1" applyAlignment="1">
      <alignment horizontal="center" vertical="center" wrapText="1"/>
    </xf>
    <xf numFmtId="0" fontId="7" fillId="6" borderId="1" xfId="11" applyFont="1" applyFill="1" applyBorder="1" applyAlignment="1">
      <alignment horizontal="center" vertical="center"/>
    </xf>
    <xf numFmtId="167" fontId="10" fillId="6" borderId="1" xfId="9" applyNumberFormat="1" applyFont="1" applyFill="1" applyBorder="1" applyAlignment="1">
      <alignment horizontal="left" vertical="center" wrapText="1"/>
    </xf>
    <xf numFmtId="0" fontId="10" fillId="0" borderId="1" xfId="11" applyFont="1" applyBorder="1" applyAlignment="1">
      <alignment horizontal="right" vertical="top" wrapText="1"/>
    </xf>
    <xf numFmtId="167" fontId="10" fillId="0" borderId="16" xfId="11" applyNumberFormat="1" applyFont="1" applyBorder="1" applyAlignment="1">
      <alignment horizontal="right" vertical="center"/>
    </xf>
    <xf numFmtId="167" fontId="9" fillId="0" borderId="1" xfId="11" applyNumberFormat="1" applyFont="1" applyBorder="1" applyAlignment="1">
      <alignment horizontal="right" vertical="center"/>
    </xf>
    <xf numFmtId="0" fontId="14" fillId="0" borderId="1" xfId="11" applyFont="1" applyBorder="1" applyAlignment="1">
      <alignment horizontal="center" vertical="center"/>
    </xf>
    <xf numFmtId="0" fontId="14" fillId="0" borderId="1" xfId="11" applyFont="1" applyBorder="1" applyAlignment="1">
      <alignment horizontal="right" vertical="top" wrapText="1"/>
    </xf>
    <xf numFmtId="167" fontId="14" fillId="0" borderId="16" xfId="11" applyNumberFormat="1" applyFont="1" applyBorder="1" applyAlignment="1">
      <alignment horizontal="right" vertical="center"/>
    </xf>
    <xf numFmtId="167" fontId="34" fillId="6" borderId="1" xfId="11" applyNumberFormat="1" applyFont="1" applyFill="1" applyBorder="1" applyAlignment="1">
      <alignment horizontal="right" vertical="center"/>
    </xf>
    <xf numFmtId="0" fontId="10" fillId="6" borderId="1" xfId="11" applyFont="1" applyFill="1" applyBorder="1" applyAlignment="1">
      <alignment vertical="center"/>
    </xf>
    <xf numFmtId="167" fontId="35" fillId="6" borderId="10" xfId="11" applyNumberFormat="1" applyFont="1" applyFill="1" applyBorder="1" applyAlignment="1">
      <alignment horizontal="right" vertical="center"/>
    </xf>
    <xf numFmtId="167" fontId="11" fillId="0" borderId="0" xfId="0" applyNumberFormat="1" applyFont="1" applyAlignment="1">
      <alignment horizontal="left" wrapText="1"/>
    </xf>
    <xf numFmtId="167" fontId="10" fillId="0" borderId="0" xfId="0" applyNumberFormat="1" applyFont="1" applyAlignment="1">
      <alignment horizontal="left" wrapText="1"/>
    </xf>
    <xf numFmtId="167" fontId="7" fillId="0" borderId="0" xfId="0" applyNumberFormat="1" applyFont="1" applyAlignment="1">
      <alignment wrapText="1"/>
    </xf>
    <xf numFmtId="167" fontId="7" fillId="4" borderId="1" xfId="9" applyNumberFormat="1" applyFont="1" applyFill="1" applyBorder="1" applyAlignment="1">
      <alignment wrapText="1"/>
    </xf>
    <xf numFmtId="167" fontId="10" fillId="0" borderId="0" xfId="0" applyNumberFormat="1" applyFont="1" applyAlignment="1">
      <alignment wrapText="1"/>
    </xf>
    <xf numFmtId="167" fontId="7" fillId="0" borderId="0" xfId="0" applyNumberFormat="1" applyFont="1" applyAlignment="1">
      <alignment horizontal="left" wrapText="1"/>
    </xf>
    <xf numFmtId="165" fontId="10" fillId="0" borderId="0" xfId="0" applyNumberFormat="1" applyFont="1" applyAlignment="1">
      <alignment horizontal="center" vertical="center"/>
    </xf>
    <xf numFmtId="0" fontId="20" fillId="5" borderId="9" xfId="0" applyFont="1" applyFill="1" applyBorder="1" applyAlignment="1">
      <alignment horizontal="center" vertical="center" wrapText="1"/>
    </xf>
    <xf numFmtId="0" fontId="20" fillId="5" borderId="0" xfId="0" applyFont="1" applyFill="1" applyAlignment="1">
      <alignment horizontal="center" vertical="center"/>
    </xf>
    <xf numFmtId="0" fontId="20" fillId="5" borderId="10" xfId="0" applyFont="1" applyFill="1" applyBorder="1" applyAlignment="1">
      <alignment horizontal="center" vertical="center"/>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xf>
    <xf numFmtId="0" fontId="20" fillId="5" borderId="8" xfId="0" applyFont="1" applyFill="1" applyBorder="1" applyAlignment="1">
      <alignment horizontal="center" vertical="center"/>
    </xf>
    <xf numFmtId="0" fontId="20" fillId="5" borderId="11" xfId="0" applyFont="1" applyFill="1" applyBorder="1" applyAlignment="1">
      <alignment horizontal="center" vertical="center" wrapText="1"/>
    </xf>
    <xf numFmtId="0" fontId="20" fillId="5" borderId="12" xfId="0" applyFont="1" applyFill="1" applyBorder="1" applyAlignment="1">
      <alignment horizontal="center" vertical="center"/>
    </xf>
    <xf numFmtId="0" fontId="20" fillId="5" borderId="13" xfId="0" applyFont="1" applyFill="1" applyBorder="1" applyAlignment="1">
      <alignment horizontal="center" vertical="center"/>
    </xf>
    <xf numFmtId="0" fontId="28" fillId="0" borderId="0" xfId="0" applyFont="1" applyAlignment="1">
      <alignment vertical="center" wrapText="1"/>
    </xf>
    <xf numFmtId="0" fontId="0" fillId="0" borderId="0" xfId="0" applyAlignment="1">
      <alignment vertical="center" wrapText="1"/>
    </xf>
    <xf numFmtId="0" fontId="15" fillId="0" borderId="0" xfId="0" applyFont="1" applyAlignment="1">
      <alignment horizontal="center" vertical="center" wrapText="1"/>
    </xf>
    <xf numFmtId="0" fontId="16" fillId="0" borderId="0" xfId="0" applyFont="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7" fillId="0" borderId="3" xfId="0" applyFont="1" applyBorder="1" applyAlignment="1">
      <alignment horizontal="right" vertical="center" wrapText="1" indent="4"/>
    </xf>
    <xf numFmtId="0" fontId="7" fillId="0" borderId="4" xfId="0" applyFont="1" applyBorder="1" applyAlignment="1">
      <alignment horizontal="right" vertical="center" wrapText="1" indent="4"/>
    </xf>
    <xf numFmtId="0" fontId="7" fillId="0" borderId="5" xfId="0" applyFont="1" applyBorder="1" applyAlignment="1">
      <alignment horizontal="right" vertical="center" wrapText="1" indent="4"/>
    </xf>
    <xf numFmtId="0" fontId="7" fillId="0" borderId="3" xfId="0" applyFont="1" applyBorder="1" applyAlignment="1">
      <alignment horizontal="right" vertical="center" wrapText="1" indent="1"/>
    </xf>
    <xf numFmtId="0" fontId="7" fillId="0" borderId="4" xfId="0" applyFont="1" applyBorder="1" applyAlignment="1">
      <alignment horizontal="right" vertical="center" wrapText="1" indent="1"/>
    </xf>
    <xf numFmtId="0" fontId="7" fillId="0" borderId="5" xfId="0" applyFont="1" applyBorder="1" applyAlignment="1">
      <alignment horizontal="right" vertical="center" wrapText="1" indent="1"/>
    </xf>
    <xf numFmtId="0" fontId="23" fillId="0" borderId="0" xfId="0" applyFont="1" applyAlignment="1">
      <alignment horizontal="center" vertical="center" wrapText="1"/>
    </xf>
    <xf numFmtId="0" fontId="0" fillId="0" borderId="0" xfId="0" applyAlignment="1">
      <alignment horizontal="center" wrapText="1"/>
    </xf>
    <xf numFmtId="0" fontId="26" fillId="0" borderId="0" xfId="0" applyFont="1" applyAlignment="1">
      <alignment horizontal="center" vertical="top" wrapText="1"/>
    </xf>
    <xf numFmtId="0" fontId="27" fillId="0" borderId="0" xfId="0" applyFont="1" applyAlignment="1">
      <alignment horizontal="center" vertical="top" wrapText="1"/>
    </xf>
    <xf numFmtId="0" fontId="28" fillId="0" borderId="0" xfId="0" applyFont="1" applyAlignment="1">
      <alignment horizontal="left" vertical="center" wrapText="1"/>
    </xf>
    <xf numFmtId="0" fontId="29" fillId="0" borderId="0" xfId="0" applyFont="1" applyAlignment="1">
      <alignment horizontal="center" vertical="center" wrapText="1"/>
    </xf>
    <xf numFmtId="0" fontId="15" fillId="0" borderId="11" xfId="0" applyFont="1" applyBorder="1" applyAlignment="1">
      <alignment horizontal="center" vertical="center" wrapText="1"/>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7" fillId="0" borderId="0" xfId="0" applyFont="1" applyAlignment="1">
      <alignment vertical="center" wrapText="1"/>
    </xf>
    <xf numFmtId="0" fontId="7" fillId="0" borderId="0" xfId="0" applyFont="1" applyAlignment="1">
      <alignment horizontal="center" vertical="center"/>
    </xf>
    <xf numFmtId="4" fontId="7" fillId="0" borderId="0" xfId="0" applyNumberFormat="1" applyFont="1" applyAlignment="1">
      <alignment horizontal="right" vertical="center"/>
    </xf>
    <xf numFmtId="0" fontId="15" fillId="0" borderId="12"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6" fillId="0" borderId="10" xfId="0" applyFont="1" applyBorder="1" applyAlignment="1">
      <alignment horizontal="center" vertical="center"/>
    </xf>
    <xf numFmtId="0" fontId="7" fillId="0" borderId="0" xfId="0" applyFont="1" applyAlignment="1">
      <alignment horizontal="center" vertical="center" wrapText="1"/>
    </xf>
    <xf numFmtId="0" fontId="7" fillId="0" borderId="12"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wrapText="1"/>
    </xf>
    <xf numFmtId="0" fontId="19" fillId="0" borderId="0" xfId="0" applyFont="1" applyAlignment="1">
      <alignment horizontal="center" vertical="center"/>
    </xf>
    <xf numFmtId="0" fontId="19" fillId="0" borderId="10" xfId="0" applyFont="1" applyBorder="1" applyAlignment="1">
      <alignment horizontal="center" vertical="center"/>
    </xf>
    <xf numFmtId="0" fontId="19" fillId="0" borderId="11" xfId="0" applyFont="1" applyBorder="1" applyAlignment="1">
      <alignment horizontal="center" vertical="center" wrapText="1"/>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7" fillId="0" borderId="9" xfId="0" applyFont="1" applyBorder="1" applyAlignment="1">
      <alignment horizontal="center" vertical="center" wrapText="1"/>
    </xf>
    <xf numFmtId="0" fontId="17" fillId="0" borderId="0" xfId="0" applyFont="1" applyAlignment="1">
      <alignment horizontal="center" vertical="center"/>
    </xf>
    <xf numFmtId="0" fontId="17" fillId="0" borderId="10" xfId="0" applyFont="1" applyBorder="1" applyAlignment="1">
      <alignment horizontal="center" vertical="center"/>
    </xf>
    <xf numFmtId="0" fontId="18" fillId="0" borderId="9" xfId="0" applyFont="1" applyBorder="1" applyAlignment="1">
      <alignment horizontal="center" vertical="center" wrapText="1"/>
    </xf>
    <xf numFmtId="0" fontId="18" fillId="0" borderId="0" xfId="0" applyFont="1" applyAlignment="1">
      <alignment horizontal="center" vertical="center"/>
    </xf>
    <xf numFmtId="0" fontId="18" fillId="0" borderId="10" xfId="0" applyFont="1" applyBorder="1" applyAlignment="1">
      <alignment horizontal="center" vertical="center"/>
    </xf>
    <xf numFmtId="167" fontId="10" fillId="0" borderId="0" xfId="0" applyNumberFormat="1" applyFont="1" applyAlignment="1">
      <alignment vertical="center"/>
    </xf>
    <xf numFmtId="167" fontId="10" fillId="0" borderId="10" xfId="0" applyNumberFormat="1" applyFont="1" applyBorder="1" applyAlignment="1">
      <alignment vertical="center"/>
    </xf>
    <xf numFmtId="167" fontId="10" fillId="0" borderId="12" xfId="0" applyNumberFormat="1" applyFont="1" applyBorder="1" applyAlignment="1">
      <alignment vertical="center"/>
    </xf>
    <xf numFmtId="167" fontId="10" fillId="0" borderId="13" xfId="0" applyNumberFormat="1" applyFont="1" applyBorder="1" applyAlignment="1">
      <alignment vertical="center"/>
    </xf>
    <xf numFmtId="167" fontId="10" fillId="0" borderId="14" xfId="0" applyNumberFormat="1" applyFont="1" applyBorder="1" applyAlignment="1">
      <alignment horizontal="right" vertical="center"/>
    </xf>
    <xf numFmtId="0" fontId="7" fillId="0" borderId="14" xfId="0" applyFont="1" applyBorder="1" applyAlignment="1">
      <alignment horizontal="right" vertical="center"/>
    </xf>
    <xf numFmtId="167" fontId="10" fillId="0" borderId="15" xfId="0" applyNumberFormat="1" applyFont="1" applyBorder="1" applyAlignment="1">
      <alignment horizontal="right" vertical="center"/>
    </xf>
    <xf numFmtId="0" fontId="7" fillId="0" borderId="15" xfId="0" applyFont="1" applyBorder="1" applyAlignment="1">
      <alignment horizontal="right" vertical="center"/>
    </xf>
    <xf numFmtId="167" fontId="10" fillId="0" borderId="1" xfId="0" applyNumberFormat="1" applyFont="1" applyBorder="1" applyAlignment="1">
      <alignment horizontal="right" vertical="center"/>
    </xf>
    <xf numFmtId="0" fontId="7" fillId="0" borderId="1" xfId="0" applyFont="1" applyBorder="1" applyAlignment="1">
      <alignment horizontal="right" vertical="center"/>
    </xf>
    <xf numFmtId="0" fontId="10" fillId="0" borderId="9" xfId="0" applyFont="1" applyBorder="1" applyAlignment="1">
      <alignment horizontal="center" vertical="center" wrapText="1"/>
    </xf>
    <xf numFmtId="0" fontId="10" fillId="0" borderId="0" xfId="0" applyFont="1" applyAlignment="1">
      <alignment horizontal="center" vertical="center" wrapText="1"/>
    </xf>
    <xf numFmtId="0" fontId="10" fillId="0" borderId="10" xfId="0" applyFont="1" applyBorder="1" applyAlignment="1">
      <alignment horizontal="center" vertical="center" wrapText="1"/>
    </xf>
    <xf numFmtId="167" fontId="10" fillId="6" borderId="19" xfId="0" applyNumberFormat="1" applyFont="1" applyFill="1" applyBorder="1" applyAlignment="1">
      <alignment horizontal="center" vertical="center"/>
    </xf>
    <xf numFmtId="167" fontId="10" fillId="6" borderId="16" xfId="0" applyNumberFormat="1" applyFont="1" applyFill="1" applyBorder="1" applyAlignment="1">
      <alignment horizontal="center" vertical="center"/>
    </xf>
    <xf numFmtId="0" fontId="7" fillId="0" borderId="1" xfId="6" applyFont="1" applyBorder="1" applyAlignment="1">
      <alignment horizontal="center" vertical="center" wrapText="1"/>
    </xf>
    <xf numFmtId="0" fontId="7" fillId="0" borderId="1" xfId="0" applyFont="1" applyBorder="1" applyAlignment="1">
      <alignment horizontal="center" vertical="center"/>
    </xf>
    <xf numFmtId="0" fontId="10" fillId="6" borderId="9" xfId="0" applyFont="1" applyFill="1" applyBorder="1" applyAlignment="1">
      <alignment horizontal="center" vertical="center"/>
    </xf>
    <xf numFmtId="0" fontId="10" fillId="6" borderId="0" xfId="0" applyFont="1" applyFill="1" applyAlignment="1">
      <alignment horizontal="center" vertical="center"/>
    </xf>
    <xf numFmtId="0" fontId="10" fillId="6" borderId="10" xfId="0" applyFont="1" applyFill="1" applyBorder="1" applyAlignment="1">
      <alignment horizontal="center" vertical="center"/>
    </xf>
    <xf numFmtId="167" fontId="10" fillId="0" borderId="20" xfId="0" applyNumberFormat="1" applyFont="1" applyBorder="1" applyAlignment="1">
      <alignment horizontal="right" vertical="center"/>
    </xf>
    <xf numFmtId="0" fontId="7" fillId="0" borderId="21" xfId="0" applyFont="1" applyBorder="1" applyAlignment="1">
      <alignment horizontal="right" vertical="center"/>
    </xf>
    <xf numFmtId="0" fontId="10" fillId="0" borderId="0" xfId="0" applyFont="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0" fontId="10" fillId="6" borderId="18" xfId="0" applyFont="1" applyFill="1" applyBorder="1" applyAlignment="1">
      <alignment horizontal="center" vertical="center"/>
    </xf>
    <xf numFmtId="0" fontId="10" fillId="6" borderId="19" xfId="0" applyFont="1" applyFill="1" applyBorder="1" applyAlignment="1">
      <alignment horizontal="center" vertical="center"/>
    </xf>
    <xf numFmtId="0" fontId="10" fillId="6" borderId="16" xfId="0" applyFont="1" applyFill="1" applyBorder="1" applyAlignment="1">
      <alignment horizontal="center" vertical="center"/>
    </xf>
    <xf numFmtId="167" fontId="10" fillId="6" borderId="6" xfId="0" applyNumberFormat="1" applyFont="1" applyFill="1" applyBorder="1" applyAlignment="1">
      <alignment horizontal="center" vertical="center"/>
    </xf>
    <xf numFmtId="167" fontId="10" fillId="6" borderId="8" xfId="0" applyNumberFormat="1" applyFont="1" applyFill="1" applyBorder="1" applyAlignment="1">
      <alignment horizontal="center" vertical="center"/>
    </xf>
    <xf numFmtId="167" fontId="10" fillId="0" borderId="6" xfId="0" applyNumberFormat="1" applyFont="1" applyBorder="1" applyAlignment="1">
      <alignment vertical="center"/>
    </xf>
    <xf numFmtId="167" fontId="10" fillId="0" borderId="8" xfId="0" applyNumberFormat="1" applyFont="1" applyBorder="1" applyAlignment="1">
      <alignment vertical="center"/>
    </xf>
    <xf numFmtId="167" fontId="10" fillId="0" borderId="11" xfId="0" applyNumberFormat="1" applyFont="1" applyBorder="1" applyAlignment="1">
      <alignment vertical="center"/>
    </xf>
    <xf numFmtId="167" fontId="10" fillId="0" borderId="9" xfId="0" applyNumberFormat="1" applyFont="1" applyBorder="1" applyAlignment="1">
      <alignment vertical="center"/>
    </xf>
    <xf numFmtId="167" fontId="10" fillId="0" borderId="22" xfId="0" applyNumberFormat="1" applyFont="1" applyBorder="1" applyAlignment="1">
      <alignment horizontal="right" vertical="center"/>
    </xf>
    <xf numFmtId="167" fontId="10" fillId="6" borderId="18" xfId="0" applyNumberFormat="1" applyFont="1" applyFill="1" applyBorder="1" applyAlignment="1">
      <alignment horizontal="center" vertical="center"/>
    </xf>
  </cellXfs>
  <cellStyles count="13">
    <cellStyle name="debours" xfId="1" xr:uid="{00000000-0005-0000-0000-000000000000}"/>
    <cellStyle name="Euro" xfId="2" xr:uid="{00000000-0005-0000-0000-000001000000}"/>
    <cellStyle name="Euro 2" xfId="12" xr:uid="{34635788-293F-4475-BBBE-C5FA706AF2A3}"/>
    <cellStyle name="heures" xfId="3" xr:uid="{00000000-0005-0000-0000-000002000000}"/>
    <cellStyle name="Lien hypertexte 2" xfId="10" xr:uid="{162F806F-EC56-4B02-A805-FAE7E0DC1028}"/>
    <cellStyle name="liste" xfId="4" xr:uid="{00000000-0005-0000-0000-000003000000}"/>
    <cellStyle name="Normal" xfId="0" builtinId="0"/>
    <cellStyle name="Normal 2" xfId="8" xr:uid="{00000000-0005-0000-0000-000005000000}"/>
    <cellStyle name="Normal 3" xfId="11" xr:uid="{C978B939-4CD9-4173-AAD0-15040F70C8B4}"/>
    <cellStyle name="Normal_02 01 23 Résultat de consultation STORE" xfId="5" xr:uid="{00000000-0005-0000-0000-000006000000}"/>
    <cellStyle name="Normal_MODELE DPGF LOT ELEC ind.0" xfId="6" xr:uid="{00000000-0005-0000-0000-000007000000}"/>
    <cellStyle name="Normal_MODELE DPGF LOT ELEC ind.0 2" xfId="9" xr:uid="{553557D4-1D2C-4D1F-9D74-CADC7669DE60}"/>
    <cellStyle name="Titre 1" xfId="7"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314869</xdr:colOff>
      <xdr:row>42</xdr:row>
      <xdr:rowOff>149679</xdr:rowOff>
    </xdr:from>
    <xdr:to>
      <xdr:col>1</xdr:col>
      <xdr:colOff>1584416</xdr:colOff>
      <xdr:row>50</xdr:row>
      <xdr:rowOff>38260</xdr:rowOff>
    </xdr:to>
    <xdr:pic>
      <xdr:nvPicPr>
        <xdr:cNvPr id="2" name="Image 1" descr="Une image contenant cercle, logo, Marque, Police&#10;&#10;Le contenu généré par l’IA peut être incorrect.">
          <a:extLst>
            <a:ext uri="{FF2B5EF4-FFF2-40B4-BE49-F238E27FC236}">
              <a16:creationId xmlns:a16="http://schemas.microsoft.com/office/drawing/2014/main" id="{B79E8380-F1EA-4D0E-9FF1-93CCBFCB9D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1119" y="9550854"/>
          <a:ext cx="1277167" cy="15459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290106</xdr:colOff>
      <xdr:row>479</xdr:row>
      <xdr:rowOff>25847</xdr:rowOff>
    </xdr:from>
    <xdr:to>
      <xdr:col>3</xdr:col>
      <xdr:colOff>43850</xdr:colOff>
      <xdr:row>481</xdr:row>
      <xdr:rowOff>169883</xdr:rowOff>
    </xdr:to>
    <xdr:sp macro="" textlink="">
      <xdr:nvSpPr>
        <xdr:cNvPr id="2" name="Accolade fermante 1">
          <a:extLst>
            <a:ext uri="{FF2B5EF4-FFF2-40B4-BE49-F238E27FC236}">
              <a16:creationId xmlns:a16="http://schemas.microsoft.com/office/drawing/2014/main" id="{5BAE17FB-84FF-B285-1AA6-ADCA1BBBDFA5}"/>
            </a:ext>
          </a:extLst>
        </xdr:cNvPr>
        <xdr:cNvSpPr/>
      </xdr:nvSpPr>
      <xdr:spPr>
        <a:xfrm>
          <a:off x="4826387" y="100330050"/>
          <a:ext cx="164510" cy="525036"/>
        </a:xfrm>
        <a:prstGeom prst="rightBrace">
          <a:avLst>
            <a:gd name="adj1" fmla="val 34522"/>
            <a:gd name="adj2" fmla="val 5000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296060</xdr:colOff>
      <xdr:row>470</xdr:row>
      <xdr:rowOff>31799</xdr:rowOff>
    </xdr:from>
    <xdr:to>
      <xdr:col>3</xdr:col>
      <xdr:colOff>49804</xdr:colOff>
      <xdr:row>472</xdr:row>
      <xdr:rowOff>175835</xdr:rowOff>
    </xdr:to>
    <xdr:sp macro="" textlink="">
      <xdr:nvSpPr>
        <xdr:cNvPr id="3" name="Accolade fermante 2">
          <a:extLst>
            <a:ext uri="{FF2B5EF4-FFF2-40B4-BE49-F238E27FC236}">
              <a16:creationId xmlns:a16="http://schemas.microsoft.com/office/drawing/2014/main" id="{0599E61D-3810-1DEB-9C4D-DBDB721A3061}"/>
            </a:ext>
          </a:extLst>
        </xdr:cNvPr>
        <xdr:cNvSpPr/>
      </xdr:nvSpPr>
      <xdr:spPr>
        <a:xfrm>
          <a:off x="4832341" y="98448862"/>
          <a:ext cx="164510" cy="525036"/>
        </a:xfrm>
        <a:prstGeom prst="rightBrace">
          <a:avLst>
            <a:gd name="adj1" fmla="val 34522"/>
            <a:gd name="adj2" fmla="val 5000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272247</xdr:colOff>
      <xdr:row>484</xdr:row>
      <xdr:rowOff>25847</xdr:rowOff>
    </xdr:from>
    <xdr:to>
      <xdr:col>3</xdr:col>
      <xdr:colOff>25991</xdr:colOff>
      <xdr:row>486</xdr:row>
      <xdr:rowOff>169883</xdr:rowOff>
    </xdr:to>
    <xdr:sp macro="" textlink="">
      <xdr:nvSpPr>
        <xdr:cNvPr id="4" name="Accolade fermante 3">
          <a:extLst>
            <a:ext uri="{FF2B5EF4-FFF2-40B4-BE49-F238E27FC236}">
              <a16:creationId xmlns:a16="http://schemas.microsoft.com/office/drawing/2014/main" id="{A747FC47-CBB5-97A3-B09D-8CDF8FCAFF28}"/>
            </a:ext>
          </a:extLst>
        </xdr:cNvPr>
        <xdr:cNvSpPr/>
      </xdr:nvSpPr>
      <xdr:spPr>
        <a:xfrm>
          <a:off x="4808528" y="101282550"/>
          <a:ext cx="164510" cy="525036"/>
        </a:xfrm>
        <a:prstGeom prst="rightBrace">
          <a:avLst>
            <a:gd name="adj1" fmla="val 34522"/>
            <a:gd name="adj2" fmla="val 5000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272247</xdr:colOff>
      <xdr:row>489</xdr:row>
      <xdr:rowOff>19894</xdr:rowOff>
    </xdr:from>
    <xdr:to>
      <xdr:col>3</xdr:col>
      <xdr:colOff>25991</xdr:colOff>
      <xdr:row>491</xdr:row>
      <xdr:rowOff>163930</xdr:rowOff>
    </xdr:to>
    <xdr:sp macro="" textlink="">
      <xdr:nvSpPr>
        <xdr:cNvPr id="5" name="Accolade fermante 4">
          <a:extLst>
            <a:ext uri="{FF2B5EF4-FFF2-40B4-BE49-F238E27FC236}">
              <a16:creationId xmlns:a16="http://schemas.microsoft.com/office/drawing/2014/main" id="{9EFADB15-C396-C495-2B26-D713881AC25A}"/>
            </a:ext>
          </a:extLst>
        </xdr:cNvPr>
        <xdr:cNvSpPr/>
      </xdr:nvSpPr>
      <xdr:spPr>
        <a:xfrm>
          <a:off x="4808528" y="102229097"/>
          <a:ext cx="164510" cy="525036"/>
        </a:xfrm>
        <a:prstGeom prst="rightBrace">
          <a:avLst>
            <a:gd name="adj1" fmla="val 34522"/>
            <a:gd name="adj2" fmla="val 5000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293914</xdr:colOff>
      <xdr:row>483</xdr:row>
      <xdr:rowOff>16329</xdr:rowOff>
    </xdr:from>
    <xdr:to>
      <xdr:col>3</xdr:col>
      <xdr:colOff>50210</xdr:colOff>
      <xdr:row>485</xdr:row>
      <xdr:rowOff>160365</xdr:rowOff>
    </xdr:to>
    <xdr:sp macro="" textlink="">
      <xdr:nvSpPr>
        <xdr:cNvPr id="2" name="Accolade fermante 1">
          <a:extLst>
            <a:ext uri="{FF2B5EF4-FFF2-40B4-BE49-F238E27FC236}">
              <a16:creationId xmlns:a16="http://schemas.microsoft.com/office/drawing/2014/main" id="{E94B0594-8D31-4DA5-81F0-9BB4DAA19F06}"/>
            </a:ext>
          </a:extLst>
        </xdr:cNvPr>
        <xdr:cNvSpPr/>
      </xdr:nvSpPr>
      <xdr:spPr>
        <a:xfrm>
          <a:off x="4833257" y="101111958"/>
          <a:ext cx="164510" cy="525036"/>
        </a:xfrm>
        <a:prstGeom prst="rightBrace">
          <a:avLst>
            <a:gd name="adj1" fmla="val 34522"/>
            <a:gd name="adj2" fmla="val 5000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304800</xdr:colOff>
      <xdr:row>474</xdr:row>
      <xdr:rowOff>38101</xdr:rowOff>
    </xdr:from>
    <xdr:to>
      <xdr:col>3</xdr:col>
      <xdr:colOff>61096</xdr:colOff>
      <xdr:row>476</xdr:row>
      <xdr:rowOff>182137</xdr:rowOff>
    </xdr:to>
    <xdr:sp macro="" textlink="">
      <xdr:nvSpPr>
        <xdr:cNvPr id="3" name="Accolade fermante 2">
          <a:extLst>
            <a:ext uri="{FF2B5EF4-FFF2-40B4-BE49-F238E27FC236}">
              <a16:creationId xmlns:a16="http://schemas.microsoft.com/office/drawing/2014/main" id="{B255E78E-F130-8D4B-8EBB-34DDA8429191}"/>
            </a:ext>
          </a:extLst>
        </xdr:cNvPr>
        <xdr:cNvSpPr/>
      </xdr:nvSpPr>
      <xdr:spPr>
        <a:xfrm>
          <a:off x="4844143" y="99245058"/>
          <a:ext cx="164510" cy="525036"/>
        </a:xfrm>
        <a:prstGeom prst="rightBrace">
          <a:avLst>
            <a:gd name="adj1" fmla="val 34522"/>
            <a:gd name="adj2" fmla="val 5000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266700</xdr:colOff>
      <xdr:row>488</xdr:row>
      <xdr:rowOff>10886</xdr:rowOff>
    </xdr:from>
    <xdr:to>
      <xdr:col>3</xdr:col>
      <xdr:colOff>22996</xdr:colOff>
      <xdr:row>490</xdr:row>
      <xdr:rowOff>154922</xdr:rowOff>
    </xdr:to>
    <xdr:sp macro="" textlink="">
      <xdr:nvSpPr>
        <xdr:cNvPr id="4" name="Accolade fermante 3">
          <a:extLst>
            <a:ext uri="{FF2B5EF4-FFF2-40B4-BE49-F238E27FC236}">
              <a16:creationId xmlns:a16="http://schemas.microsoft.com/office/drawing/2014/main" id="{68ED90CA-D4A5-60A7-27E4-5A5DDB43FA06}"/>
            </a:ext>
          </a:extLst>
        </xdr:cNvPr>
        <xdr:cNvSpPr/>
      </xdr:nvSpPr>
      <xdr:spPr>
        <a:xfrm>
          <a:off x="4806043" y="102059015"/>
          <a:ext cx="164510" cy="525036"/>
        </a:xfrm>
        <a:prstGeom prst="rightBrace">
          <a:avLst>
            <a:gd name="adj1" fmla="val 34522"/>
            <a:gd name="adj2" fmla="val 5000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272143</xdr:colOff>
      <xdr:row>493</xdr:row>
      <xdr:rowOff>5443</xdr:rowOff>
    </xdr:from>
    <xdr:to>
      <xdr:col>3</xdr:col>
      <xdr:colOff>28439</xdr:colOff>
      <xdr:row>495</xdr:row>
      <xdr:rowOff>149479</xdr:rowOff>
    </xdr:to>
    <xdr:sp macro="" textlink="">
      <xdr:nvSpPr>
        <xdr:cNvPr id="5" name="Accolade fermante 4">
          <a:extLst>
            <a:ext uri="{FF2B5EF4-FFF2-40B4-BE49-F238E27FC236}">
              <a16:creationId xmlns:a16="http://schemas.microsoft.com/office/drawing/2014/main" id="{5E8337EC-1148-A646-ED54-C5ABCF4C210D}"/>
            </a:ext>
          </a:extLst>
        </xdr:cNvPr>
        <xdr:cNvSpPr/>
      </xdr:nvSpPr>
      <xdr:spPr>
        <a:xfrm>
          <a:off x="4811486" y="103006072"/>
          <a:ext cx="164510" cy="525036"/>
        </a:xfrm>
        <a:prstGeom prst="rightBrace">
          <a:avLst>
            <a:gd name="adj1" fmla="val 34522"/>
            <a:gd name="adj2" fmla="val 5000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293914</xdr:colOff>
      <xdr:row>617</xdr:row>
      <xdr:rowOff>16329</xdr:rowOff>
    </xdr:from>
    <xdr:to>
      <xdr:col>3</xdr:col>
      <xdr:colOff>50210</xdr:colOff>
      <xdr:row>619</xdr:row>
      <xdr:rowOff>160365</xdr:rowOff>
    </xdr:to>
    <xdr:sp macro="" textlink="">
      <xdr:nvSpPr>
        <xdr:cNvPr id="2" name="Accolade fermante 1">
          <a:extLst>
            <a:ext uri="{FF2B5EF4-FFF2-40B4-BE49-F238E27FC236}">
              <a16:creationId xmlns:a16="http://schemas.microsoft.com/office/drawing/2014/main" id="{0294C636-E8A8-4DC5-922E-588F32D37A0F}"/>
            </a:ext>
          </a:extLst>
        </xdr:cNvPr>
        <xdr:cNvSpPr/>
      </xdr:nvSpPr>
      <xdr:spPr>
        <a:xfrm>
          <a:off x="4827814" y="101057529"/>
          <a:ext cx="165871" cy="525036"/>
        </a:xfrm>
        <a:prstGeom prst="rightBrace">
          <a:avLst>
            <a:gd name="adj1" fmla="val 34522"/>
            <a:gd name="adj2" fmla="val 5000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293914</xdr:colOff>
      <xdr:row>608</xdr:row>
      <xdr:rowOff>16329</xdr:rowOff>
    </xdr:from>
    <xdr:to>
      <xdr:col>3</xdr:col>
      <xdr:colOff>50210</xdr:colOff>
      <xdr:row>610</xdr:row>
      <xdr:rowOff>160365</xdr:rowOff>
    </xdr:to>
    <xdr:sp macro="" textlink="">
      <xdr:nvSpPr>
        <xdr:cNvPr id="3" name="Accolade fermante 2">
          <a:extLst>
            <a:ext uri="{FF2B5EF4-FFF2-40B4-BE49-F238E27FC236}">
              <a16:creationId xmlns:a16="http://schemas.microsoft.com/office/drawing/2014/main" id="{3552C14A-D4B1-437E-96B9-96D9B2765C01}"/>
            </a:ext>
          </a:extLst>
        </xdr:cNvPr>
        <xdr:cNvSpPr/>
      </xdr:nvSpPr>
      <xdr:spPr>
        <a:xfrm>
          <a:off x="4827814" y="101057529"/>
          <a:ext cx="165871" cy="525036"/>
        </a:xfrm>
        <a:prstGeom prst="rightBrace">
          <a:avLst>
            <a:gd name="adj1" fmla="val 34522"/>
            <a:gd name="adj2" fmla="val 5000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271933</xdr:colOff>
      <xdr:row>622</xdr:row>
      <xdr:rowOff>9002</xdr:rowOff>
    </xdr:from>
    <xdr:to>
      <xdr:col>3</xdr:col>
      <xdr:colOff>28229</xdr:colOff>
      <xdr:row>624</xdr:row>
      <xdr:rowOff>153038</xdr:rowOff>
    </xdr:to>
    <xdr:sp macro="" textlink="">
      <xdr:nvSpPr>
        <xdr:cNvPr id="4" name="Accolade fermante 3">
          <a:extLst>
            <a:ext uri="{FF2B5EF4-FFF2-40B4-BE49-F238E27FC236}">
              <a16:creationId xmlns:a16="http://schemas.microsoft.com/office/drawing/2014/main" id="{0404F47B-86A6-C9D0-A188-1156660083CD}"/>
            </a:ext>
          </a:extLst>
        </xdr:cNvPr>
        <xdr:cNvSpPr/>
      </xdr:nvSpPr>
      <xdr:spPr>
        <a:xfrm>
          <a:off x="4851260" y="130670021"/>
          <a:ext cx="166604" cy="525036"/>
        </a:xfrm>
        <a:prstGeom prst="rightBrace">
          <a:avLst>
            <a:gd name="adj1" fmla="val 34522"/>
            <a:gd name="adj2" fmla="val 5000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279260</xdr:colOff>
      <xdr:row>627</xdr:row>
      <xdr:rowOff>23656</xdr:rowOff>
    </xdr:from>
    <xdr:to>
      <xdr:col>3</xdr:col>
      <xdr:colOff>35556</xdr:colOff>
      <xdr:row>629</xdr:row>
      <xdr:rowOff>167692</xdr:rowOff>
    </xdr:to>
    <xdr:sp macro="" textlink="">
      <xdr:nvSpPr>
        <xdr:cNvPr id="5" name="Accolade fermante 4">
          <a:extLst>
            <a:ext uri="{FF2B5EF4-FFF2-40B4-BE49-F238E27FC236}">
              <a16:creationId xmlns:a16="http://schemas.microsoft.com/office/drawing/2014/main" id="{CBA190A9-5819-E6E7-8736-26850376A1CF}"/>
            </a:ext>
          </a:extLst>
        </xdr:cNvPr>
        <xdr:cNvSpPr/>
      </xdr:nvSpPr>
      <xdr:spPr>
        <a:xfrm>
          <a:off x="4858587" y="131637175"/>
          <a:ext cx="166604" cy="525036"/>
        </a:xfrm>
        <a:prstGeom prst="rightBrace">
          <a:avLst>
            <a:gd name="adj1" fmla="val 34522"/>
            <a:gd name="adj2" fmla="val 5000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pillet@moxbim;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65025-6462-4AAD-824E-E92FC2B45C0B}">
  <dimension ref="A1:G107"/>
  <sheetViews>
    <sheetView showGridLines="0" tabSelected="1" view="pageBreakPreview" zoomScaleNormal="85" zoomScaleSheetLayoutView="100" zoomScalePageLayoutView="70" workbookViewId="0">
      <selection activeCell="B19" sqref="B19:F19"/>
    </sheetView>
  </sheetViews>
  <sheetFormatPr baseColWidth="10" defaultColWidth="11.44140625" defaultRowHeight="13.8" x14ac:dyDescent="0.25"/>
  <cols>
    <col min="1" max="1" width="7.109375" style="8" customWidth="1"/>
    <col min="2" max="2" width="72.33203125" style="15" customWidth="1"/>
    <col min="3" max="3" width="4.6640625" style="5" customWidth="1"/>
    <col min="4" max="5" width="8.6640625" style="5" customWidth="1"/>
    <col min="6" max="6" width="12.6640625" style="9" customWidth="1"/>
    <col min="7" max="7" width="7.5546875" style="10" customWidth="1"/>
    <col min="8" max="16384" width="11.44140625" style="3"/>
  </cols>
  <sheetData>
    <row r="1" spans="2:6" ht="14.4" x14ac:dyDescent="0.25">
      <c r="B1" s="229"/>
      <c r="C1" s="230"/>
      <c r="D1" s="230"/>
      <c r="E1" s="230"/>
      <c r="F1" s="230"/>
    </row>
    <row r="2" spans="2:6" ht="14.4" x14ac:dyDescent="0.25">
      <c r="B2" s="229"/>
      <c r="C2" s="230"/>
      <c r="D2" s="230"/>
      <c r="E2" s="230"/>
      <c r="F2" s="230"/>
    </row>
    <row r="3" spans="2:6" ht="14.4" x14ac:dyDescent="0.25">
      <c r="B3" s="253"/>
      <c r="C3" s="269"/>
      <c r="D3" s="269"/>
      <c r="E3" s="269"/>
      <c r="F3" s="270"/>
    </row>
    <row r="4" spans="2:6" ht="18" x14ac:dyDescent="0.25">
      <c r="B4" s="271" t="s">
        <v>17</v>
      </c>
      <c r="C4" s="272"/>
      <c r="D4" s="272"/>
      <c r="E4" s="272"/>
      <c r="F4" s="273"/>
    </row>
    <row r="5" spans="2:6" ht="14.4" x14ac:dyDescent="0.25">
      <c r="B5" s="19"/>
      <c r="C5" s="20"/>
      <c r="D5" s="20"/>
      <c r="E5" s="20"/>
      <c r="F5" s="21"/>
    </row>
    <row r="6" spans="2:6" ht="18" x14ac:dyDescent="0.25">
      <c r="B6" s="274" t="s">
        <v>18</v>
      </c>
      <c r="C6" s="275"/>
      <c r="D6" s="275"/>
      <c r="E6" s="275"/>
      <c r="F6" s="276"/>
    </row>
    <row r="7" spans="2:6" ht="14.4" x14ac:dyDescent="0.25">
      <c r="B7" s="256" t="s">
        <v>19</v>
      </c>
      <c r="C7" s="230"/>
      <c r="D7" s="230"/>
      <c r="E7" s="230"/>
      <c r="F7" s="257"/>
    </row>
    <row r="8" spans="2:6" ht="14.4" x14ac:dyDescent="0.25">
      <c r="B8" s="256" t="s">
        <v>703</v>
      </c>
      <c r="C8" s="230"/>
      <c r="D8" s="230"/>
      <c r="E8" s="230"/>
      <c r="F8" s="257"/>
    </row>
    <row r="9" spans="2:6" ht="14.4" x14ac:dyDescent="0.25">
      <c r="B9" s="246"/>
      <c r="C9" s="247"/>
      <c r="D9" s="247"/>
      <c r="E9" s="247"/>
      <c r="F9" s="248"/>
    </row>
    <row r="10" spans="2:6" ht="14.4" x14ac:dyDescent="0.25">
      <c r="B10" s="229"/>
      <c r="C10" s="230"/>
      <c r="D10" s="230"/>
      <c r="E10" s="230"/>
      <c r="F10" s="230"/>
    </row>
    <row r="11" spans="2:6" ht="20.399999999999999" x14ac:dyDescent="0.25">
      <c r="B11" s="260"/>
      <c r="C11" s="261"/>
      <c r="D11" s="261"/>
      <c r="E11" s="261"/>
      <c r="F11" s="262"/>
    </row>
    <row r="12" spans="2:6" ht="20.399999999999999" x14ac:dyDescent="0.25">
      <c r="B12" s="263" t="s">
        <v>579</v>
      </c>
      <c r="C12" s="264"/>
      <c r="D12" s="264"/>
      <c r="E12" s="264"/>
      <c r="F12" s="265"/>
    </row>
    <row r="13" spans="2:6" ht="20.399999999999999" x14ac:dyDescent="0.25">
      <c r="B13" s="263" t="s">
        <v>20</v>
      </c>
      <c r="C13" s="264"/>
      <c r="D13" s="264"/>
      <c r="E13" s="264"/>
      <c r="F13" s="265"/>
    </row>
    <row r="14" spans="2:6" ht="20.399999999999999" x14ac:dyDescent="0.25">
      <c r="B14" s="263" t="s">
        <v>703</v>
      </c>
      <c r="C14" s="264"/>
      <c r="D14" s="264"/>
      <c r="E14" s="264"/>
      <c r="F14" s="265"/>
    </row>
    <row r="15" spans="2:6" ht="20.399999999999999" x14ac:dyDescent="0.25">
      <c r="B15" s="266"/>
      <c r="C15" s="267"/>
      <c r="D15" s="267"/>
      <c r="E15" s="267"/>
      <c r="F15" s="268"/>
    </row>
    <row r="16" spans="2:6" ht="14.4" x14ac:dyDescent="0.25">
      <c r="B16" s="229"/>
      <c r="C16" s="230"/>
      <c r="D16" s="230"/>
      <c r="E16" s="230"/>
      <c r="F16" s="230"/>
    </row>
    <row r="17" spans="2:6" ht="14.4" x14ac:dyDescent="0.25">
      <c r="B17" s="229"/>
      <c r="C17" s="230"/>
      <c r="D17" s="230"/>
      <c r="E17" s="230"/>
      <c r="F17" s="230"/>
    </row>
    <row r="18" spans="2:6" ht="14.4" x14ac:dyDescent="0.25">
      <c r="B18" s="229"/>
      <c r="C18" s="230"/>
      <c r="D18" s="230"/>
      <c r="E18" s="230"/>
      <c r="F18" s="230"/>
    </row>
    <row r="19" spans="2:6" ht="14.4" x14ac:dyDescent="0.25">
      <c r="B19" s="229"/>
      <c r="C19" s="230"/>
      <c r="D19" s="230"/>
      <c r="E19" s="230"/>
      <c r="F19" s="230"/>
    </row>
    <row r="20" spans="2:6" ht="14.4" x14ac:dyDescent="0.25">
      <c r="B20" s="229"/>
      <c r="C20" s="230"/>
      <c r="D20" s="230"/>
      <c r="E20" s="230"/>
      <c r="F20" s="230"/>
    </row>
    <row r="21" spans="2:6" ht="14.4" x14ac:dyDescent="0.25">
      <c r="B21" s="229"/>
      <c r="C21" s="230"/>
      <c r="D21" s="230"/>
      <c r="E21" s="230"/>
      <c r="F21" s="230"/>
    </row>
    <row r="22" spans="2:6" ht="14.4" x14ac:dyDescent="0.25">
      <c r="B22" s="17"/>
      <c r="C22" s="18"/>
      <c r="D22" s="18"/>
      <c r="E22" s="18"/>
      <c r="F22" s="18"/>
    </row>
    <row r="23" spans="2:6" ht="14.4" x14ac:dyDescent="0.25">
      <c r="B23" s="17"/>
      <c r="C23" s="18"/>
      <c r="D23" s="18"/>
      <c r="E23" s="18"/>
      <c r="F23" s="18"/>
    </row>
    <row r="24" spans="2:6" ht="14.4" x14ac:dyDescent="0.25">
      <c r="B24" s="17"/>
      <c r="C24" s="18"/>
      <c r="D24" s="18"/>
      <c r="E24" s="18"/>
      <c r="F24" s="18"/>
    </row>
    <row r="25" spans="2:6" ht="14.4" x14ac:dyDescent="0.25">
      <c r="B25" s="229"/>
      <c r="C25" s="230"/>
      <c r="D25" s="230"/>
      <c r="E25" s="230"/>
      <c r="F25" s="230"/>
    </row>
    <row r="26" spans="2:6" ht="14.4" x14ac:dyDescent="0.25">
      <c r="B26" s="229"/>
      <c r="C26" s="230"/>
      <c r="D26" s="230"/>
      <c r="E26" s="230"/>
      <c r="F26" s="230"/>
    </row>
    <row r="27" spans="2:6" ht="14.4" x14ac:dyDescent="0.25">
      <c r="B27" s="229"/>
      <c r="C27" s="230"/>
      <c r="D27" s="230"/>
      <c r="E27" s="230"/>
      <c r="F27" s="230"/>
    </row>
    <row r="28" spans="2:6" ht="14.4" x14ac:dyDescent="0.25">
      <c r="B28" s="229"/>
      <c r="C28" s="230"/>
      <c r="D28" s="230"/>
      <c r="E28" s="230"/>
      <c r="F28" s="230"/>
    </row>
    <row r="29" spans="2:6" x14ac:dyDescent="0.25">
      <c r="B29" s="249"/>
      <c r="C29" s="250"/>
      <c r="D29" s="250"/>
      <c r="E29" s="250"/>
      <c r="F29" s="251"/>
    </row>
    <row r="30" spans="2:6" x14ac:dyDescent="0.25">
      <c r="B30" s="249"/>
      <c r="C30" s="250"/>
      <c r="D30" s="250"/>
      <c r="E30" s="250"/>
      <c r="F30" s="251"/>
    </row>
    <row r="31" spans="2:6" x14ac:dyDescent="0.25">
      <c r="B31" s="249"/>
      <c r="C31" s="250"/>
      <c r="D31" s="250"/>
      <c r="E31" s="250"/>
      <c r="F31" s="251"/>
    </row>
    <row r="32" spans="2:6" x14ac:dyDescent="0.25">
      <c r="B32" s="249"/>
      <c r="C32" s="250"/>
      <c r="D32" s="250"/>
      <c r="E32" s="250"/>
      <c r="F32" s="251"/>
    </row>
    <row r="33" spans="2:6" x14ac:dyDescent="0.25">
      <c r="B33" s="258"/>
      <c r="C33" s="258"/>
      <c r="D33" s="258"/>
      <c r="E33" s="258"/>
      <c r="F33" s="258"/>
    </row>
    <row r="34" spans="2:6" x14ac:dyDescent="0.25">
      <c r="B34" s="258"/>
      <c r="C34" s="258"/>
      <c r="D34" s="258"/>
      <c r="E34" s="258"/>
      <c r="F34" s="258"/>
    </row>
    <row r="35" spans="2:6" x14ac:dyDescent="0.25">
      <c r="B35" s="258"/>
      <c r="C35" s="258"/>
      <c r="D35" s="258"/>
      <c r="E35" s="258"/>
      <c r="F35" s="258"/>
    </row>
    <row r="36" spans="2:6" x14ac:dyDescent="0.25">
      <c r="B36" s="259"/>
      <c r="C36" s="259"/>
      <c r="D36" s="259"/>
      <c r="E36" s="259"/>
      <c r="F36" s="259"/>
    </row>
    <row r="37" spans="2:6" ht="23.4" x14ac:dyDescent="0.25">
      <c r="B37" s="221"/>
      <c r="C37" s="222"/>
      <c r="D37" s="222"/>
      <c r="E37" s="222"/>
      <c r="F37" s="223"/>
    </row>
    <row r="38" spans="2:6" ht="23.4" x14ac:dyDescent="0.25">
      <c r="B38" s="218" t="s">
        <v>586</v>
      </c>
      <c r="C38" s="219"/>
      <c r="D38" s="219"/>
      <c r="E38" s="219"/>
      <c r="F38" s="220"/>
    </row>
    <row r="39" spans="2:6" ht="23.4" x14ac:dyDescent="0.25">
      <c r="B39" s="218" t="s">
        <v>591</v>
      </c>
      <c r="C39" s="219"/>
      <c r="D39" s="219"/>
      <c r="E39" s="219"/>
      <c r="F39" s="220"/>
    </row>
    <row r="40" spans="2:6" ht="23.4" x14ac:dyDescent="0.25">
      <c r="B40" s="224"/>
      <c r="C40" s="225"/>
      <c r="D40" s="225"/>
      <c r="E40" s="225"/>
      <c r="F40" s="226"/>
    </row>
    <row r="41" spans="2:6" ht="14.4" x14ac:dyDescent="0.25">
      <c r="B41" s="229"/>
      <c r="C41" s="229"/>
      <c r="D41" s="229"/>
      <c r="E41" s="229"/>
      <c r="F41" s="229"/>
    </row>
    <row r="42" spans="2:6" ht="14.4" x14ac:dyDescent="0.25">
      <c r="B42" s="252"/>
      <c r="C42" s="252"/>
      <c r="D42" s="252"/>
      <c r="E42" s="252"/>
      <c r="F42" s="252"/>
    </row>
    <row r="43" spans="2:6" ht="14.4" x14ac:dyDescent="0.25">
      <c r="B43" s="253"/>
      <c r="C43" s="254"/>
      <c r="D43" s="254"/>
      <c r="E43" s="254"/>
      <c r="F43" s="255"/>
    </row>
    <row r="44" spans="2:6" ht="14.4" x14ac:dyDescent="0.25">
      <c r="B44" s="256" t="s">
        <v>21</v>
      </c>
      <c r="C44" s="230"/>
      <c r="D44" s="230"/>
      <c r="E44" s="230"/>
      <c r="F44" s="257"/>
    </row>
    <row r="45" spans="2:6" ht="14.4" x14ac:dyDescent="0.25">
      <c r="B45" s="256"/>
      <c r="C45" s="230"/>
      <c r="D45" s="230"/>
      <c r="E45" s="230"/>
      <c r="F45" s="257"/>
    </row>
    <row r="46" spans="2:6" ht="14.4" x14ac:dyDescent="0.25">
      <c r="B46" s="19"/>
      <c r="C46" s="23" t="s">
        <v>22</v>
      </c>
      <c r="D46" s="18"/>
      <c r="E46" s="18"/>
      <c r="F46" s="22"/>
    </row>
    <row r="47" spans="2:6" ht="14.4" x14ac:dyDescent="0.25">
      <c r="B47" s="19"/>
      <c r="C47" s="23" t="s">
        <v>23</v>
      </c>
      <c r="D47" s="18"/>
      <c r="E47" s="18"/>
      <c r="F47" s="22"/>
    </row>
    <row r="48" spans="2:6" ht="14.4" x14ac:dyDescent="0.25">
      <c r="B48" s="19"/>
      <c r="C48" s="23" t="s">
        <v>24</v>
      </c>
      <c r="D48" s="18"/>
      <c r="E48" s="18"/>
      <c r="F48" s="22"/>
    </row>
    <row r="49" spans="1:7" ht="14.4" x14ac:dyDescent="0.25">
      <c r="B49" s="19"/>
      <c r="C49" s="55" t="s">
        <v>590</v>
      </c>
      <c r="D49" s="18"/>
      <c r="E49" s="18"/>
      <c r="F49" s="22"/>
    </row>
    <row r="50" spans="1:7" ht="14.4" x14ac:dyDescent="0.25">
      <c r="B50" s="19"/>
      <c r="C50" s="23" t="s">
        <v>25</v>
      </c>
      <c r="D50" s="18"/>
      <c r="E50" s="18"/>
      <c r="F50" s="22"/>
    </row>
    <row r="51" spans="1:7" ht="14.4" x14ac:dyDescent="0.25">
      <c r="B51" s="246"/>
      <c r="C51" s="247"/>
      <c r="D51" s="247"/>
      <c r="E51" s="247"/>
      <c r="F51" s="248"/>
    </row>
    <row r="52" spans="1:7" ht="14.4" x14ac:dyDescent="0.25">
      <c r="B52" s="229"/>
      <c r="C52" s="230"/>
      <c r="D52" s="230"/>
      <c r="E52" s="230"/>
      <c r="F52" s="230"/>
      <c r="G52" s="9"/>
    </row>
    <row r="53" spans="1:7" x14ac:dyDescent="0.25">
      <c r="A53" s="231"/>
      <c r="B53" s="232"/>
      <c r="C53" s="232"/>
      <c r="D53" s="232"/>
      <c r="E53" s="232"/>
      <c r="F53" s="232"/>
      <c r="G53" s="233"/>
    </row>
    <row r="54" spans="1:7" x14ac:dyDescent="0.25">
      <c r="A54" s="234" t="s">
        <v>702</v>
      </c>
      <c r="B54" s="235"/>
      <c r="C54" s="235"/>
      <c r="D54" s="235"/>
      <c r="E54" s="235"/>
      <c r="F54" s="235"/>
      <c r="G54" s="236"/>
    </row>
    <row r="55" spans="1:7" x14ac:dyDescent="0.25">
      <c r="A55" s="231"/>
      <c r="B55" s="232"/>
      <c r="C55" s="232"/>
      <c r="D55" s="232"/>
      <c r="E55" s="232"/>
      <c r="F55" s="232"/>
      <c r="G55" s="233"/>
    </row>
    <row r="56" spans="1:7" x14ac:dyDescent="0.25">
      <c r="A56" s="237"/>
      <c r="B56" s="238"/>
      <c r="C56" s="238"/>
      <c r="D56" s="238"/>
      <c r="E56" s="238"/>
      <c r="F56" s="238"/>
      <c r="G56" s="239"/>
    </row>
    <row r="57" spans="1:7" x14ac:dyDescent="0.25">
      <c r="A57" s="231"/>
      <c r="B57" s="232"/>
      <c r="C57" s="232"/>
      <c r="D57" s="232"/>
      <c r="E57" s="232"/>
      <c r="F57" s="232"/>
      <c r="G57" s="233"/>
    </row>
    <row r="58" spans="1:7" x14ac:dyDescent="0.25">
      <c r="A58" s="24"/>
      <c r="B58" s="24"/>
      <c r="C58" s="24"/>
      <c r="D58" s="24"/>
      <c r="E58" s="24"/>
      <c r="F58" s="24"/>
      <c r="G58" s="24"/>
    </row>
    <row r="59" spans="1:7" x14ac:dyDescent="0.25">
      <c r="A59" s="24"/>
      <c r="B59" s="24"/>
      <c r="C59" s="24"/>
      <c r="D59" s="24"/>
      <c r="E59" s="24"/>
      <c r="F59" s="24"/>
      <c r="G59" s="24"/>
    </row>
    <row r="60" spans="1:7" x14ac:dyDescent="0.25">
      <c r="A60" s="24"/>
      <c r="B60" s="24"/>
      <c r="C60" s="24"/>
      <c r="D60" s="24"/>
      <c r="E60" s="24"/>
      <c r="F60" s="24"/>
      <c r="G60" s="24"/>
    </row>
    <row r="61" spans="1:7" x14ac:dyDescent="0.25">
      <c r="A61" s="24"/>
      <c r="B61" s="24"/>
      <c r="C61" s="24"/>
      <c r="D61" s="24"/>
      <c r="E61" s="24"/>
      <c r="F61" s="24"/>
      <c r="G61" s="24"/>
    </row>
    <row r="62" spans="1:7" x14ac:dyDescent="0.25">
      <c r="A62" s="24"/>
      <c r="B62" s="24"/>
      <c r="C62" s="24"/>
      <c r="D62" s="24"/>
      <c r="E62" s="24"/>
      <c r="F62" s="24"/>
      <c r="G62" s="24"/>
    </row>
    <row r="63" spans="1:7" x14ac:dyDescent="0.25">
      <c r="A63" s="24"/>
      <c r="B63" s="24"/>
      <c r="C63" s="24"/>
      <c r="D63" s="24"/>
      <c r="E63" s="24"/>
      <c r="F63" s="24"/>
      <c r="G63" s="24"/>
    </row>
    <row r="64" spans="1:7" ht="20.399999999999999" x14ac:dyDescent="0.25">
      <c r="A64" s="240" t="s">
        <v>26</v>
      </c>
      <c r="B64" s="240"/>
      <c r="C64" s="240"/>
      <c r="D64" s="240"/>
      <c r="E64" s="240"/>
      <c r="F64" s="240"/>
      <c r="G64" s="241"/>
    </row>
    <row r="65" spans="1:7" ht="20.399999999999999" x14ac:dyDescent="0.25">
      <c r="A65" s="240" t="s">
        <v>27</v>
      </c>
      <c r="B65" s="240"/>
      <c r="C65" s="240"/>
      <c r="D65" s="240"/>
      <c r="E65" s="240"/>
      <c r="F65" s="240"/>
      <c r="G65" s="241"/>
    </row>
    <row r="66" spans="1:7" ht="15.6" x14ac:dyDescent="0.3">
      <c r="A66" s="25"/>
      <c r="B66" s="26"/>
      <c r="C66" s="27"/>
      <c r="D66" s="27"/>
      <c r="E66"/>
      <c r="F66" s="28"/>
      <c r="G66" s="24"/>
    </row>
    <row r="67" spans="1:7" x14ac:dyDescent="0.25">
      <c r="A67" s="242"/>
      <c r="B67" s="242"/>
      <c r="C67" s="242"/>
      <c r="D67" s="242"/>
      <c r="E67" s="242"/>
      <c r="F67" s="242"/>
      <c r="G67" s="24"/>
    </row>
    <row r="68" spans="1:7" ht="15.6" x14ac:dyDescent="0.3">
      <c r="A68" s="25"/>
      <c r="B68" s="26"/>
      <c r="C68" s="27"/>
      <c r="D68" s="27"/>
      <c r="E68"/>
      <c r="F68" s="28"/>
      <c r="G68" s="24"/>
    </row>
    <row r="69" spans="1:7" ht="15.6" x14ac:dyDescent="0.3">
      <c r="A69" s="25"/>
      <c r="B69" s="29"/>
      <c r="C69" s="27"/>
      <c r="D69" s="27"/>
      <c r="E69"/>
      <c r="F69" s="28"/>
      <c r="G69" s="24"/>
    </row>
    <row r="70" spans="1:7" ht="15.6" x14ac:dyDescent="0.3">
      <c r="A70" s="25"/>
      <c r="B70" s="26"/>
      <c r="C70" s="27"/>
      <c r="D70" s="27"/>
      <c r="E70"/>
      <c r="F70" s="28"/>
      <c r="G70" s="24"/>
    </row>
    <row r="71" spans="1:7" x14ac:dyDescent="0.25">
      <c r="A71" s="243" t="s">
        <v>28</v>
      </c>
      <c r="B71" s="243"/>
      <c r="C71" s="243"/>
      <c r="D71" s="243"/>
      <c r="E71" s="243"/>
      <c r="F71" s="243"/>
      <c r="G71" s="241"/>
    </row>
    <row r="72" spans="1:7" x14ac:dyDescent="0.25">
      <c r="A72" s="30"/>
      <c r="B72" s="31"/>
      <c r="C72" s="31"/>
      <c r="D72" s="31"/>
      <c r="E72" s="31"/>
      <c r="F72" s="31"/>
      <c r="G72" s="24"/>
    </row>
    <row r="73" spans="1:7" ht="29.25" customHeight="1" x14ac:dyDescent="0.25">
      <c r="A73" s="227" t="s">
        <v>29</v>
      </c>
      <c r="B73" s="227"/>
      <c r="C73" s="227"/>
      <c r="D73" s="227"/>
      <c r="E73" s="227"/>
      <c r="F73" s="227"/>
      <c r="G73" s="228"/>
    </row>
    <row r="74" spans="1:7" x14ac:dyDescent="0.25">
      <c r="A74" s="32"/>
      <c r="B74" s="33"/>
      <c r="C74" s="33"/>
      <c r="D74" s="33"/>
      <c r="E74" s="33"/>
      <c r="F74" s="33"/>
      <c r="G74" s="24"/>
    </row>
    <row r="75" spans="1:7" ht="28.5" customHeight="1" x14ac:dyDescent="0.25">
      <c r="A75" s="227" t="s">
        <v>578</v>
      </c>
      <c r="B75" s="227"/>
      <c r="C75" s="227"/>
      <c r="D75" s="227"/>
      <c r="E75" s="227"/>
      <c r="F75" s="227"/>
      <c r="G75" s="228"/>
    </row>
    <row r="76" spans="1:7" x14ac:dyDescent="0.25">
      <c r="A76" s="32"/>
      <c r="B76" s="33"/>
      <c r="C76" s="33"/>
      <c r="D76" s="33"/>
      <c r="E76" s="33"/>
      <c r="F76" s="33"/>
      <c r="G76" s="24"/>
    </row>
    <row r="77" spans="1:7" ht="25.5" customHeight="1" x14ac:dyDescent="0.25">
      <c r="A77" s="227" t="s">
        <v>30</v>
      </c>
      <c r="B77" s="227"/>
      <c r="C77" s="227"/>
      <c r="D77" s="227"/>
      <c r="E77" s="227"/>
      <c r="F77" s="227"/>
      <c r="G77" s="228"/>
    </row>
    <row r="78" spans="1:7" x14ac:dyDescent="0.25">
      <c r="A78" s="32"/>
      <c r="B78" s="33"/>
      <c r="C78" s="33"/>
      <c r="D78" s="33"/>
      <c r="E78" s="33"/>
      <c r="F78" s="33"/>
      <c r="G78" s="24"/>
    </row>
    <row r="79" spans="1:7" ht="29.25" customHeight="1" x14ac:dyDescent="0.25">
      <c r="A79" s="227" t="s">
        <v>31</v>
      </c>
      <c r="B79" s="227"/>
      <c r="C79" s="227"/>
      <c r="D79" s="227"/>
      <c r="E79" s="227"/>
      <c r="F79" s="227"/>
      <c r="G79" s="228"/>
    </row>
    <row r="80" spans="1:7" x14ac:dyDescent="0.25">
      <c r="A80" s="244" t="s">
        <v>32</v>
      </c>
      <c r="B80" s="228"/>
      <c r="C80" s="228"/>
      <c r="D80" s="228"/>
      <c r="E80" s="228"/>
      <c r="F80" s="228"/>
      <c r="G80" s="228"/>
    </row>
    <row r="81" spans="1:7" ht="34.5" customHeight="1" x14ac:dyDescent="0.25">
      <c r="A81" s="227" t="s">
        <v>33</v>
      </c>
      <c r="B81" s="227"/>
      <c r="C81" s="227"/>
      <c r="D81" s="227"/>
      <c r="E81" s="227"/>
      <c r="F81" s="227"/>
      <c r="G81" s="228"/>
    </row>
    <row r="82" spans="1:7" x14ac:dyDescent="0.25">
      <c r="A82"/>
      <c r="B82"/>
      <c r="C82"/>
      <c r="D82"/>
      <c r="E82"/>
      <c r="F82"/>
      <c r="G82" s="24"/>
    </row>
    <row r="83" spans="1:7" x14ac:dyDescent="0.25">
      <c r="A83"/>
      <c r="B83"/>
      <c r="C83"/>
      <c r="D83"/>
      <c r="E83"/>
      <c r="F83"/>
      <c r="G83" s="24"/>
    </row>
    <row r="84" spans="1:7" ht="18" x14ac:dyDescent="0.25">
      <c r="A84" s="245" t="s">
        <v>34</v>
      </c>
      <c r="B84" s="245"/>
      <c r="C84" s="245"/>
      <c r="D84" s="245"/>
      <c r="E84" s="245"/>
      <c r="F84" s="245"/>
      <c r="G84" s="24"/>
    </row>
    <row r="85" spans="1:7" x14ac:dyDescent="0.25">
      <c r="A85" s="24"/>
      <c r="B85" s="24"/>
      <c r="C85" s="24"/>
      <c r="D85" s="24"/>
      <c r="E85" s="24"/>
      <c r="F85" s="24"/>
      <c r="G85" s="24"/>
    </row>
    <row r="86" spans="1:7" x14ac:dyDescent="0.25">
      <c r="A86" s="24"/>
      <c r="B86" s="24"/>
      <c r="C86" s="24"/>
      <c r="D86" s="24"/>
      <c r="E86" s="24"/>
      <c r="F86" s="24"/>
      <c r="G86" s="24"/>
    </row>
    <row r="87" spans="1:7" x14ac:dyDescent="0.25">
      <c r="A87" s="24"/>
      <c r="B87" s="24"/>
      <c r="C87" s="24"/>
      <c r="D87" s="24"/>
      <c r="E87" s="24"/>
      <c r="F87" s="24"/>
      <c r="G87" s="24"/>
    </row>
    <row r="88" spans="1:7" x14ac:dyDescent="0.25">
      <c r="A88" s="24"/>
      <c r="B88" s="24"/>
      <c r="C88" s="24"/>
      <c r="D88" s="24"/>
      <c r="E88" s="24"/>
      <c r="F88" s="24"/>
      <c r="G88" s="24"/>
    </row>
    <row r="89" spans="1:7" x14ac:dyDescent="0.25">
      <c r="A89" s="24"/>
      <c r="B89" s="24"/>
      <c r="C89" s="24"/>
      <c r="D89" s="24"/>
      <c r="E89" s="24"/>
      <c r="F89" s="24"/>
      <c r="G89" s="24"/>
    </row>
    <row r="90" spans="1:7" x14ac:dyDescent="0.25">
      <c r="A90" s="24"/>
      <c r="B90" s="24"/>
      <c r="C90" s="24"/>
      <c r="D90" s="24"/>
      <c r="E90" s="24"/>
      <c r="F90" s="24"/>
      <c r="G90" s="24"/>
    </row>
    <row r="91" spans="1:7" x14ac:dyDescent="0.25">
      <c r="A91" s="24"/>
      <c r="B91" s="24"/>
      <c r="C91" s="24"/>
      <c r="D91" s="24"/>
      <c r="E91" s="24"/>
      <c r="F91" s="24"/>
      <c r="G91" s="24"/>
    </row>
    <row r="92" spans="1:7" x14ac:dyDescent="0.25">
      <c r="A92" s="24"/>
      <c r="B92" s="24"/>
      <c r="C92" s="24"/>
      <c r="D92" s="24"/>
      <c r="E92" s="24"/>
      <c r="F92" s="24"/>
      <c r="G92" s="24"/>
    </row>
    <row r="93" spans="1:7" x14ac:dyDescent="0.25">
      <c r="A93" s="24"/>
      <c r="B93" s="24"/>
      <c r="C93" s="24"/>
      <c r="D93" s="24"/>
      <c r="E93" s="24"/>
      <c r="F93" s="24"/>
      <c r="G93" s="24"/>
    </row>
    <row r="94" spans="1:7" x14ac:dyDescent="0.25">
      <c r="A94" s="24"/>
      <c r="B94" s="24"/>
      <c r="C94" s="24"/>
      <c r="D94" s="24"/>
      <c r="E94" s="24"/>
      <c r="F94" s="24"/>
      <c r="G94" s="24"/>
    </row>
    <row r="95" spans="1:7" x14ac:dyDescent="0.25">
      <c r="A95" s="24"/>
      <c r="B95" s="24"/>
      <c r="C95" s="24"/>
      <c r="D95" s="24"/>
      <c r="E95" s="24"/>
      <c r="F95" s="24"/>
      <c r="G95" s="24"/>
    </row>
    <row r="96" spans="1:7" x14ac:dyDescent="0.25">
      <c r="A96" s="24"/>
      <c r="B96" s="24"/>
      <c r="C96" s="24"/>
      <c r="D96" s="24"/>
      <c r="E96" s="24"/>
      <c r="F96" s="24"/>
      <c r="G96" s="24"/>
    </row>
    <row r="97" spans="1:7" x14ac:dyDescent="0.25">
      <c r="A97" s="24"/>
      <c r="B97" s="24"/>
      <c r="C97" s="24"/>
      <c r="D97" s="24"/>
      <c r="E97" s="24"/>
      <c r="F97" s="24"/>
      <c r="G97" s="24"/>
    </row>
    <row r="98" spans="1:7" x14ac:dyDescent="0.25">
      <c r="A98" s="24"/>
      <c r="B98" s="24"/>
      <c r="C98" s="24"/>
      <c r="D98" s="24"/>
      <c r="E98" s="24"/>
      <c r="F98" s="24"/>
      <c r="G98" s="24"/>
    </row>
    <row r="99" spans="1:7" x14ac:dyDescent="0.25">
      <c r="A99" s="24"/>
      <c r="B99" s="24"/>
      <c r="C99" s="24"/>
      <c r="D99" s="24"/>
      <c r="E99" s="24"/>
      <c r="F99" s="24"/>
      <c r="G99" s="24"/>
    </row>
    <row r="100" spans="1:7" x14ac:dyDescent="0.25">
      <c r="A100" s="24"/>
      <c r="B100" s="24"/>
      <c r="C100" s="24"/>
      <c r="D100" s="24"/>
      <c r="E100" s="24"/>
      <c r="F100" s="24"/>
      <c r="G100" s="24"/>
    </row>
    <row r="101" spans="1:7" x14ac:dyDescent="0.25">
      <c r="A101" s="24"/>
      <c r="B101" s="24"/>
      <c r="C101" s="24"/>
      <c r="D101" s="24"/>
      <c r="E101" s="24"/>
      <c r="F101" s="24"/>
      <c r="G101" s="24"/>
    </row>
    <row r="102" spans="1:7" x14ac:dyDescent="0.25">
      <c r="A102" s="24"/>
      <c r="B102" s="24"/>
      <c r="C102" s="24"/>
      <c r="D102" s="24"/>
      <c r="E102" s="24"/>
      <c r="F102" s="24"/>
      <c r="G102" s="24"/>
    </row>
    <row r="103" spans="1:7" x14ac:dyDescent="0.25">
      <c r="A103" s="24"/>
      <c r="B103" s="24"/>
      <c r="C103" s="24"/>
      <c r="D103" s="24"/>
      <c r="E103" s="24"/>
      <c r="F103" s="24"/>
      <c r="G103" s="24"/>
    </row>
    <row r="104" spans="1:7" x14ac:dyDescent="0.25">
      <c r="A104" s="24"/>
      <c r="B104" s="24"/>
      <c r="C104" s="24"/>
      <c r="D104" s="24"/>
      <c r="E104" s="24"/>
      <c r="F104" s="24"/>
      <c r="G104" s="24"/>
    </row>
    <row r="105" spans="1:7" x14ac:dyDescent="0.25">
      <c r="A105" s="24"/>
      <c r="B105" s="24"/>
      <c r="C105" s="24"/>
      <c r="D105" s="24"/>
      <c r="E105" s="24"/>
      <c r="F105" s="24"/>
      <c r="G105" s="24"/>
    </row>
    <row r="106" spans="1:7" x14ac:dyDescent="0.25">
      <c r="A106" s="24"/>
      <c r="B106" s="24"/>
      <c r="C106" s="24"/>
      <c r="D106" s="24"/>
      <c r="E106" s="24"/>
      <c r="F106" s="24"/>
      <c r="G106" s="24"/>
    </row>
    <row r="107" spans="1:7" x14ac:dyDescent="0.25">
      <c r="A107" s="24"/>
      <c r="B107" s="24"/>
      <c r="C107" s="24"/>
      <c r="D107" s="24"/>
      <c r="E107" s="24"/>
      <c r="F107" s="24"/>
      <c r="G107" s="24"/>
    </row>
  </sheetData>
  <mergeCells count="59">
    <mergeCell ref="B7:F7"/>
    <mergeCell ref="B1:F1"/>
    <mergeCell ref="B2:F2"/>
    <mergeCell ref="B3:F3"/>
    <mergeCell ref="B4:F4"/>
    <mergeCell ref="B6:F6"/>
    <mergeCell ref="B28:F28"/>
    <mergeCell ref="B33:F33"/>
    <mergeCell ref="B19:F19"/>
    <mergeCell ref="B8:F8"/>
    <mergeCell ref="B9:F9"/>
    <mergeCell ref="B10:F10"/>
    <mergeCell ref="B11:F11"/>
    <mergeCell ref="B12:F12"/>
    <mergeCell ref="B13:F13"/>
    <mergeCell ref="B14:F14"/>
    <mergeCell ref="B15:F15"/>
    <mergeCell ref="B16:F16"/>
    <mergeCell ref="B17:F17"/>
    <mergeCell ref="B18:F18"/>
    <mergeCell ref="B20:F20"/>
    <mergeCell ref="B21:F21"/>
    <mergeCell ref="B25:F25"/>
    <mergeCell ref="B26:F26"/>
    <mergeCell ref="B27:F27"/>
    <mergeCell ref="B51:F51"/>
    <mergeCell ref="B29:F29"/>
    <mergeCell ref="B30:F30"/>
    <mergeCell ref="B31:F31"/>
    <mergeCell ref="B32:F32"/>
    <mergeCell ref="B41:F41"/>
    <mergeCell ref="B42:F42"/>
    <mergeCell ref="B43:F43"/>
    <mergeCell ref="B44:F44"/>
    <mergeCell ref="B45:F45"/>
    <mergeCell ref="B34:F34"/>
    <mergeCell ref="B36:F36"/>
    <mergeCell ref="B35:F35"/>
    <mergeCell ref="A79:G79"/>
    <mergeCell ref="A80:G80"/>
    <mergeCell ref="A81:G81"/>
    <mergeCell ref="A84:F84"/>
    <mergeCell ref="A75:G75"/>
    <mergeCell ref="B38:F38"/>
    <mergeCell ref="B37:F37"/>
    <mergeCell ref="B40:F40"/>
    <mergeCell ref="B39:F39"/>
    <mergeCell ref="A77:G77"/>
    <mergeCell ref="B52:F52"/>
    <mergeCell ref="A53:G53"/>
    <mergeCell ref="A54:G54"/>
    <mergeCell ref="A55:G55"/>
    <mergeCell ref="A56:G56"/>
    <mergeCell ref="A57:G57"/>
    <mergeCell ref="A64:G64"/>
    <mergeCell ref="A65:G65"/>
    <mergeCell ref="A67:F67"/>
    <mergeCell ref="A71:G71"/>
    <mergeCell ref="A73:G73"/>
  </mergeCells>
  <hyperlinks>
    <hyperlink ref="C49" r:id="rId1" display="spillet@moxbim;com" xr:uid="{58926715-347D-4909-ACA7-68E8907AC772}"/>
  </hyperlinks>
  <printOptions horizontalCentered="1"/>
  <pageMargins left="0.27559055118110237" right="0.27559055118110237" top="0.47244094488188981" bottom="0.23622047244094491" header="0.31496062992125984" footer="0.11811023622047245"/>
  <pageSetup paperSize="9" scale="80" orientation="portrait" r:id="rId2"/>
  <headerFooter differentFirst="1"/>
  <rowBreaks count="1" manualBreakCount="1">
    <brk id="57" max="6"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11"/>
  <sheetViews>
    <sheetView showGridLines="0" view="pageBreakPreview" topLeftCell="A9" zoomScale="130" zoomScaleNormal="130" zoomScaleSheetLayoutView="130" zoomScalePageLayoutView="115" workbookViewId="0">
      <selection activeCell="A402" sqref="A402:XFD406"/>
    </sheetView>
  </sheetViews>
  <sheetFormatPr baseColWidth="10" defaultColWidth="11.44140625" defaultRowHeight="13.8" x14ac:dyDescent="0.25"/>
  <cols>
    <col min="1" max="1" width="8.33203125" style="16" customWidth="1"/>
    <col min="2" max="2" width="59.6640625" style="1" customWidth="1"/>
    <col min="3" max="3" width="6.109375" style="5" customWidth="1"/>
    <col min="4" max="4" width="7.33203125" style="5" customWidth="1"/>
    <col min="5" max="5" width="9" style="5" customWidth="1"/>
    <col min="6" max="6" width="16" style="9" customWidth="1"/>
    <col min="7" max="7" width="14.88671875" style="10" customWidth="1"/>
    <col min="8" max="8" width="18.33203125" style="3" customWidth="1"/>
    <col min="9" max="9" width="13.33203125" style="3" customWidth="1"/>
    <col min="10" max="10" width="11.44140625" style="4"/>
    <col min="11" max="11" width="14.88671875" style="3" customWidth="1"/>
    <col min="12" max="12" width="14.33203125" style="3" customWidth="1"/>
    <col min="13" max="16384" width="11.44140625" style="3"/>
  </cols>
  <sheetData>
    <row r="1" spans="1:14" s="8" customFormat="1" ht="27.6" x14ac:dyDescent="0.25">
      <c r="A1" s="137" t="s">
        <v>6</v>
      </c>
      <c r="B1" s="138" t="s">
        <v>3</v>
      </c>
      <c r="C1" s="139" t="s">
        <v>0</v>
      </c>
      <c r="D1" s="140" t="s">
        <v>14</v>
      </c>
      <c r="E1" s="140" t="s">
        <v>11</v>
      </c>
      <c r="F1" s="141" t="s">
        <v>4</v>
      </c>
      <c r="G1" s="142" t="s">
        <v>5</v>
      </c>
      <c r="I1" s="3"/>
      <c r="J1" s="3"/>
      <c r="K1" s="3"/>
      <c r="L1" s="3"/>
      <c r="M1" s="3"/>
      <c r="N1" s="3"/>
    </row>
    <row r="2" spans="1:14" s="8" customFormat="1" ht="15" customHeight="1" x14ac:dyDescent="0.25">
      <c r="A2" s="287" t="s">
        <v>682</v>
      </c>
      <c r="B2" s="288"/>
      <c r="C2" s="288"/>
      <c r="D2" s="288"/>
      <c r="E2" s="288"/>
      <c r="F2" s="288"/>
      <c r="G2" s="289"/>
      <c r="I2" s="3"/>
      <c r="J2" s="3"/>
      <c r="K2" s="3"/>
      <c r="L2" s="3"/>
      <c r="M2" s="3"/>
      <c r="N2" s="3"/>
    </row>
    <row r="3" spans="1:14" s="8" customFormat="1" x14ac:dyDescent="0.25">
      <c r="A3" s="287"/>
      <c r="B3" s="288"/>
      <c r="C3" s="288"/>
      <c r="D3" s="288"/>
      <c r="E3" s="288"/>
      <c r="F3" s="288"/>
      <c r="G3" s="289"/>
      <c r="I3" s="3"/>
      <c r="J3" s="3"/>
      <c r="K3" s="3"/>
      <c r="L3" s="3"/>
      <c r="M3" s="3"/>
      <c r="N3" s="3"/>
    </row>
    <row r="4" spans="1:14" s="8" customFormat="1" x14ac:dyDescent="0.25">
      <c r="A4" s="287"/>
      <c r="B4" s="288"/>
      <c r="C4" s="288"/>
      <c r="D4" s="288"/>
      <c r="E4" s="288"/>
      <c r="F4" s="288"/>
      <c r="G4" s="289"/>
      <c r="I4" s="3"/>
      <c r="J4" s="3"/>
      <c r="K4" s="3"/>
      <c r="L4" s="3"/>
      <c r="M4" s="3"/>
      <c r="N4" s="3"/>
    </row>
    <row r="5" spans="1:14" s="8" customFormat="1" x14ac:dyDescent="0.25">
      <c r="A5" s="287"/>
      <c r="B5" s="288"/>
      <c r="C5" s="288"/>
      <c r="D5" s="288"/>
      <c r="E5" s="288"/>
      <c r="F5" s="288"/>
      <c r="G5" s="289"/>
      <c r="I5" s="3"/>
      <c r="J5" s="3"/>
      <c r="K5" s="3"/>
      <c r="L5" s="3"/>
      <c r="M5" s="3"/>
      <c r="N5" s="3"/>
    </row>
    <row r="6" spans="1:14" x14ac:dyDescent="0.25">
      <c r="A6" s="96">
        <v>6</v>
      </c>
      <c r="B6" s="99" t="s">
        <v>35</v>
      </c>
      <c r="C6" s="97"/>
      <c r="D6" s="97"/>
      <c r="E6" s="97"/>
      <c r="F6" s="98"/>
      <c r="G6" s="98"/>
      <c r="H6" s="13"/>
      <c r="I6" s="14"/>
      <c r="J6" s="6"/>
      <c r="K6" s="4"/>
    </row>
    <row r="7" spans="1:14" x14ac:dyDescent="0.25">
      <c r="A7" s="63"/>
      <c r="B7" s="64"/>
      <c r="C7" s="65"/>
      <c r="D7" s="66"/>
      <c r="E7" s="67"/>
      <c r="F7" s="67"/>
      <c r="G7" s="67"/>
      <c r="H7" s="13"/>
      <c r="I7" s="14"/>
      <c r="J7" s="6"/>
      <c r="K7" s="4"/>
    </row>
    <row r="8" spans="1:14" x14ac:dyDescent="0.25">
      <c r="A8" s="63" t="s">
        <v>605</v>
      </c>
      <c r="B8" s="68" t="s">
        <v>36</v>
      </c>
      <c r="C8" s="65"/>
      <c r="D8" s="66"/>
      <c r="E8" s="67"/>
      <c r="F8" s="67"/>
      <c r="G8" s="67"/>
      <c r="H8" s="13"/>
      <c r="I8" s="14"/>
      <c r="J8" s="6"/>
      <c r="K8" s="4"/>
    </row>
    <row r="9" spans="1:14" x14ac:dyDescent="0.25">
      <c r="A9" s="63"/>
      <c r="B9" s="64"/>
      <c r="C9" s="65"/>
      <c r="D9" s="66"/>
      <c r="E9" s="67"/>
      <c r="F9" s="67"/>
      <c r="G9" s="67"/>
      <c r="H9" s="13"/>
      <c r="I9" s="14"/>
      <c r="J9" s="6"/>
      <c r="K9" s="4"/>
    </row>
    <row r="10" spans="1:14" x14ac:dyDescent="0.25">
      <c r="A10" s="63" t="s">
        <v>37</v>
      </c>
      <c r="B10" s="69" t="s">
        <v>569</v>
      </c>
      <c r="C10" s="65"/>
      <c r="D10" s="66"/>
      <c r="E10" s="67"/>
      <c r="F10" s="67"/>
      <c r="G10" s="67"/>
      <c r="H10" s="13"/>
      <c r="I10" s="14"/>
      <c r="J10" s="6"/>
      <c r="K10" s="4"/>
    </row>
    <row r="11" spans="1:14" x14ac:dyDescent="0.25">
      <c r="A11" s="63"/>
      <c r="B11" s="64"/>
      <c r="C11" s="65"/>
      <c r="D11" s="66"/>
      <c r="E11" s="67"/>
      <c r="F11" s="67"/>
      <c r="G11" s="67"/>
      <c r="H11" s="13"/>
      <c r="I11" s="14"/>
      <c r="J11" s="6"/>
      <c r="K11" s="4"/>
    </row>
    <row r="12" spans="1:14" ht="82.8" x14ac:dyDescent="0.25">
      <c r="A12" s="63"/>
      <c r="B12" s="64" t="s">
        <v>570</v>
      </c>
      <c r="C12" s="65" t="s">
        <v>2</v>
      </c>
      <c r="D12" s="66">
        <v>1</v>
      </c>
      <c r="E12" s="67"/>
      <c r="F12" s="67"/>
      <c r="G12" s="67"/>
      <c r="H12" s="13"/>
      <c r="I12" s="14"/>
      <c r="J12" s="6"/>
      <c r="K12" s="4"/>
    </row>
    <row r="13" spans="1:14" x14ac:dyDescent="0.25">
      <c r="A13" s="63"/>
      <c r="B13" s="64"/>
      <c r="C13" s="65"/>
      <c r="D13" s="66"/>
      <c r="E13" s="67"/>
      <c r="F13" s="67"/>
      <c r="G13" s="67"/>
      <c r="H13" s="13"/>
      <c r="I13" s="14"/>
      <c r="J13" s="6"/>
      <c r="K13" s="4"/>
    </row>
    <row r="14" spans="1:14" x14ac:dyDescent="0.25">
      <c r="A14" s="63" t="s">
        <v>38</v>
      </c>
      <c r="B14" s="69" t="s">
        <v>39</v>
      </c>
      <c r="C14" s="65"/>
      <c r="D14" s="66"/>
      <c r="E14" s="67"/>
      <c r="F14" s="67"/>
      <c r="G14" s="67"/>
      <c r="H14" s="13"/>
      <c r="I14" s="14"/>
      <c r="J14" s="6"/>
      <c r="K14" s="4"/>
    </row>
    <row r="15" spans="1:14" x14ac:dyDescent="0.25">
      <c r="A15" s="63"/>
      <c r="B15" s="64"/>
      <c r="C15" s="65"/>
      <c r="D15" s="66"/>
      <c r="E15" s="67"/>
      <c r="F15" s="67"/>
      <c r="G15" s="67"/>
      <c r="H15" s="13"/>
      <c r="I15" s="14"/>
      <c r="J15" s="6"/>
      <c r="K15" s="4"/>
    </row>
    <row r="16" spans="1:14" ht="27.6" x14ac:dyDescent="0.25">
      <c r="A16" s="63"/>
      <c r="B16" s="64" t="s">
        <v>553</v>
      </c>
      <c r="C16" s="65" t="s">
        <v>2</v>
      </c>
      <c r="D16" s="66">
        <v>1</v>
      </c>
      <c r="E16" s="67"/>
      <c r="F16" s="67"/>
      <c r="G16" s="67"/>
      <c r="H16" s="13"/>
      <c r="I16" s="14"/>
      <c r="J16" s="6"/>
      <c r="K16" s="4"/>
    </row>
    <row r="17" spans="1:11" x14ac:dyDescent="0.25">
      <c r="A17" s="63"/>
      <c r="B17" s="64"/>
      <c r="C17" s="65"/>
      <c r="D17" s="66"/>
      <c r="E17" s="67"/>
      <c r="F17" s="67"/>
      <c r="G17" s="67"/>
      <c r="H17" s="13"/>
      <c r="I17" s="14"/>
      <c r="J17" s="6"/>
      <c r="K17" s="4"/>
    </row>
    <row r="18" spans="1:11" x14ac:dyDescent="0.25">
      <c r="A18" s="63"/>
      <c r="B18" s="64" t="s">
        <v>40</v>
      </c>
      <c r="C18" s="65" t="s">
        <v>2</v>
      </c>
      <c r="D18" s="66">
        <v>1</v>
      </c>
      <c r="E18" s="67"/>
      <c r="F18" s="67"/>
      <c r="G18" s="67"/>
      <c r="H18" s="13"/>
      <c r="I18" s="14"/>
      <c r="J18" s="6"/>
      <c r="K18" s="4"/>
    </row>
    <row r="19" spans="1:11" x14ac:dyDescent="0.25">
      <c r="A19" s="63"/>
      <c r="B19" s="64"/>
      <c r="C19" s="65"/>
      <c r="D19" s="66"/>
      <c r="E19" s="67"/>
      <c r="F19" s="67"/>
      <c r="G19" s="67"/>
      <c r="H19" s="13"/>
      <c r="I19" s="14"/>
      <c r="J19" s="6"/>
      <c r="K19" s="4"/>
    </row>
    <row r="20" spans="1:11" ht="27.6" x14ac:dyDescent="0.25">
      <c r="A20" s="63"/>
      <c r="B20" s="64" t="s">
        <v>41</v>
      </c>
      <c r="C20" s="65" t="s">
        <v>2</v>
      </c>
      <c r="D20" s="66">
        <v>1</v>
      </c>
      <c r="E20" s="67"/>
      <c r="F20" s="67"/>
      <c r="G20" s="67"/>
      <c r="H20" s="13"/>
      <c r="I20" s="14"/>
      <c r="J20" s="6"/>
      <c r="K20" s="4"/>
    </row>
    <row r="21" spans="1:11" x14ac:dyDescent="0.25">
      <c r="A21" s="63"/>
      <c r="B21" s="64"/>
      <c r="C21" s="65"/>
      <c r="D21" s="66"/>
      <c r="E21" s="67"/>
      <c r="F21" s="67"/>
      <c r="G21" s="67"/>
      <c r="H21" s="13"/>
      <c r="I21" s="14"/>
      <c r="J21" s="6"/>
      <c r="K21" s="4"/>
    </row>
    <row r="22" spans="1:11" x14ac:dyDescent="0.25">
      <c r="A22" s="63"/>
      <c r="B22" s="70" t="s">
        <v>595</v>
      </c>
      <c r="C22" s="65" t="s">
        <v>2</v>
      </c>
      <c r="D22" s="66">
        <v>1</v>
      </c>
      <c r="E22" s="67"/>
      <c r="F22" s="67"/>
      <c r="G22" s="67"/>
      <c r="H22" s="13"/>
      <c r="I22" s="14"/>
      <c r="J22" s="6"/>
      <c r="K22" s="4"/>
    </row>
    <row r="23" spans="1:11" x14ac:dyDescent="0.25">
      <c r="A23" s="63"/>
      <c r="B23" s="64"/>
      <c r="C23" s="65"/>
      <c r="D23" s="66"/>
      <c r="E23" s="67"/>
      <c r="F23" s="67"/>
      <c r="G23" s="67"/>
      <c r="H23" s="13"/>
      <c r="I23" s="14"/>
      <c r="J23" s="6"/>
      <c r="K23" s="4"/>
    </row>
    <row r="24" spans="1:11" x14ac:dyDescent="0.25">
      <c r="A24" s="63"/>
      <c r="B24" s="64" t="s">
        <v>560</v>
      </c>
      <c r="C24" s="65" t="s">
        <v>2</v>
      </c>
      <c r="D24" s="66">
        <v>1</v>
      </c>
      <c r="E24" s="67"/>
      <c r="F24" s="67"/>
      <c r="G24" s="67"/>
      <c r="H24" s="13"/>
      <c r="I24" s="14"/>
      <c r="J24" s="6"/>
      <c r="K24" s="4"/>
    </row>
    <row r="25" spans="1:11" x14ac:dyDescent="0.25">
      <c r="A25" s="63"/>
      <c r="B25" s="64"/>
      <c r="C25" s="65"/>
      <c r="D25" s="66"/>
      <c r="E25" s="67"/>
      <c r="F25" s="67"/>
      <c r="G25" s="67"/>
      <c r="H25" s="13"/>
      <c r="I25" s="14"/>
      <c r="J25" s="6"/>
      <c r="K25" s="4"/>
    </row>
    <row r="26" spans="1:11" ht="27.6" x14ac:dyDescent="0.25">
      <c r="A26" s="63"/>
      <c r="B26" s="64" t="s">
        <v>561</v>
      </c>
      <c r="C26" s="65" t="s">
        <v>2</v>
      </c>
      <c r="D26" s="66">
        <v>1</v>
      </c>
      <c r="E26" s="67"/>
      <c r="F26" s="67"/>
      <c r="G26" s="67"/>
      <c r="H26" s="13"/>
      <c r="I26" s="14"/>
      <c r="J26" s="6"/>
      <c r="K26" s="4"/>
    </row>
    <row r="27" spans="1:11" x14ac:dyDescent="0.25">
      <c r="A27" s="63"/>
      <c r="B27" s="64"/>
      <c r="C27" s="65"/>
      <c r="D27" s="66"/>
      <c r="E27" s="67"/>
      <c r="F27" s="67"/>
      <c r="G27" s="67"/>
      <c r="H27" s="13"/>
      <c r="I27" s="14"/>
      <c r="J27" s="6"/>
      <c r="K27" s="4"/>
    </row>
    <row r="28" spans="1:11" x14ac:dyDescent="0.25">
      <c r="A28" s="63"/>
      <c r="B28" s="64" t="s">
        <v>42</v>
      </c>
      <c r="C28" s="65"/>
      <c r="D28" s="66"/>
      <c r="E28" s="67"/>
      <c r="F28" s="67"/>
      <c r="G28" s="67"/>
      <c r="H28" s="13"/>
      <c r="I28" s="14"/>
      <c r="J28" s="6"/>
      <c r="K28" s="4"/>
    </row>
    <row r="29" spans="1:11" x14ac:dyDescent="0.25">
      <c r="A29" s="63"/>
      <c r="B29" s="64"/>
      <c r="C29" s="65"/>
      <c r="D29" s="66"/>
      <c r="E29" s="67"/>
      <c r="F29" s="67"/>
      <c r="G29" s="67"/>
      <c r="H29" s="13"/>
      <c r="I29" s="14"/>
      <c r="J29" s="6"/>
      <c r="K29" s="4"/>
    </row>
    <row r="30" spans="1:11" x14ac:dyDescent="0.25">
      <c r="A30" s="63"/>
      <c r="B30" s="64" t="s">
        <v>43</v>
      </c>
      <c r="C30" s="65" t="s">
        <v>2</v>
      </c>
      <c r="D30" s="66">
        <v>1</v>
      </c>
      <c r="E30" s="67"/>
      <c r="F30" s="67"/>
      <c r="G30" s="67"/>
      <c r="H30" s="13"/>
      <c r="I30" s="14"/>
      <c r="J30" s="6"/>
      <c r="K30" s="4"/>
    </row>
    <row r="31" spans="1:11" x14ac:dyDescent="0.25">
      <c r="A31" s="63"/>
      <c r="B31" s="64"/>
      <c r="C31" s="65"/>
      <c r="D31" s="66"/>
      <c r="E31" s="67"/>
      <c r="F31" s="67"/>
      <c r="G31" s="67"/>
      <c r="H31" s="13"/>
      <c r="I31" s="14"/>
      <c r="J31" s="6"/>
      <c r="K31" s="4"/>
    </row>
    <row r="32" spans="1:11" x14ac:dyDescent="0.25">
      <c r="A32" s="63"/>
      <c r="B32" s="64" t="s">
        <v>44</v>
      </c>
      <c r="C32" s="65" t="s">
        <v>2</v>
      </c>
      <c r="D32" s="66">
        <v>1</v>
      </c>
      <c r="E32" s="67"/>
      <c r="F32" s="67"/>
      <c r="G32" s="67"/>
      <c r="H32" s="13"/>
      <c r="I32" s="14"/>
      <c r="J32" s="6"/>
      <c r="K32" s="4"/>
    </row>
    <row r="33" spans="1:11" x14ac:dyDescent="0.25">
      <c r="A33" s="63"/>
      <c r="B33" s="64"/>
      <c r="C33" s="65"/>
      <c r="D33" s="66"/>
      <c r="E33" s="67"/>
      <c r="F33" s="67"/>
      <c r="G33" s="67"/>
      <c r="H33" s="13"/>
      <c r="I33" s="14"/>
      <c r="J33" s="6"/>
      <c r="K33" s="4"/>
    </row>
    <row r="34" spans="1:11" x14ac:dyDescent="0.25">
      <c r="A34" s="63"/>
      <c r="B34" s="64" t="s">
        <v>45</v>
      </c>
      <c r="C34" s="65" t="s">
        <v>2</v>
      </c>
      <c r="D34" s="66">
        <v>1</v>
      </c>
      <c r="E34" s="67"/>
      <c r="F34" s="67"/>
      <c r="G34" s="67"/>
      <c r="H34" s="13"/>
      <c r="I34" s="14"/>
      <c r="J34" s="6"/>
      <c r="K34" s="4"/>
    </row>
    <row r="35" spans="1:11" x14ac:dyDescent="0.25">
      <c r="A35" s="63"/>
      <c r="B35" s="64"/>
      <c r="C35" s="65"/>
      <c r="D35" s="66"/>
      <c r="E35" s="67"/>
      <c r="F35" s="67"/>
      <c r="G35" s="67"/>
      <c r="H35" s="13"/>
      <c r="I35" s="14"/>
      <c r="J35" s="6"/>
      <c r="K35" s="4"/>
    </row>
    <row r="36" spans="1:11" x14ac:dyDescent="0.25">
      <c r="A36" s="63" t="s">
        <v>46</v>
      </c>
      <c r="B36" s="69" t="s">
        <v>47</v>
      </c>
      <c r="C36" s="65"/>
      <c r="D36" s="66"/>
      <c r="E36" s="67"/>
      <c r="F36" s="67"/>
      <c r="G36" s="67"/>
      <c r="H36" s="13"/>
      <c r="I36" s="14"/>
      <c r="J36" s="6"/>
      <c r="K36" s="4"/>
    </row>
    <row r="37" spans="1:11" x14ac:dyDescent="0.25">
      <c r="A37" s="63"/>
      <c r="B37" s="64"/>
      <c r="C37" s="65"/>
      <c r="D37" s="66"/>
      <c r="E37" s="67"/>
      <c r="F37" s="67"/>
      <c r="G37" s="67"/>
      <c r="H37" s="13"/>
      <c r="I37" s="14"/>
      <c r="J37" s="6"/>
      <c r="K37" s="4"/>
    </row>
    <row r="38" spans="1:11" ht="27.6" x14ac:dyDescent="0.25">
      <c r="A38" s="63"/>
      <c r="B38" s="64" t="s">
        <v>562</v>
      </c>
      <c r="C38" s="65" t="s">
        <v>2</v>
      </c>
      <c r="D38" s="66">
        <v>1</v>
      </c>
      <c r="E38" s="67"/>
      <c r="F38" s="67"/>
      <c r="G38" s="67"/>
      <c r="H38" s="13"/>
      <c r="I38" s="14"/>
      <c r="J38" s="6"/>
      <c r="K38" s="4"/>
    </row>
    <row r="39" spans="1:11" x14ac:dyDescent="0.25">
      <c r="A39" s="63"/>
      <c r="B39" s="64"/>
      <c r="C39" s="65"/>
      <c r="D39" s="66"/>
      <c r="E39" s="67"/>
      <c r="F39" s="67"/>
      <c r="G39" s="67"/>
      <c r="H39" s="13"/>
      <c r="I39" s="14"/>
      <c r="J39" s="6"/>
      <c r="K39" s="4"/>
    </row>
    <row r="40" spans="1:11" ht="27.6" x14ac:dyDescent="0.25">
      <c r="A40" s="63"/>
      <c r="B40" s="64" t="s">
        <v>48</v>
      </c>
      <c r="C40" s="65" t="s">
        <v>2</v>
      </c>
      <c r="D40" s="66">
        <v>1</v>
      </c>
      <c r="E40" s="67"/>
      <c r="F40" s="67"/>
      <c r="G40" s="67"/>
      <c r="H40" s="13"/>
      <c r="I40" s="14"/>
      <c r="J40" s="6"/>
      <c r="K40" s="4"/>
    </row>
    <row r="41" spans="1:11" x14ac:dyDescent="0.25">
      <c r="A41" s="63"/>
      <c r="B41" s="64"/>
      <c r="C41" s="65"/>
      <c r="D41" s="66"/>
      <c r="E41" s="67"/>
      <c r="F41" s="67"/>
      <c r="G41" s="67"/>
      <c r="H41" s="13"/>
      <c r="I41" s="14"/>
      <c r="J41" s="6"/>
      <c r="K41" s="4"/>
    </row>
    <row r="42" spans="1:11" x14ac:dyDescent="0.25">
      <c r="A42" s="63" t="s">
        <v>49</v>
      </c>
      <c r="B42" s="69" t="s">
        <v>50</v>
      </c>
      <c r="C42" s="65"/>
      <c r="D42" s="66"/>
      <c r="E42" s="67"/>
      <c r="F42" s="67"/>
      <c r="G42" s="67"/>
      <c r="H42" s="13"/>
      <c r="I42" s="14"/>
      <c r="J42" s="6"/>
      <c r="K42" s="4"/>
    </row>
    <row r="43" spans="1:11" x14ac:dyDescent="0.25">
      <c r="A43" s="63"/>
      <c r="B43" s="64"/>
      <c r="C43" s="65"/>
      <c r="D43" s="66"/>
      <c r="E43" s="67"/>
      <c r="F43" s="67"/>
      <c r="G43" s="67"/>
      <c r="H43" s="13"/>
      <c r="I43" s="14"/>
      <c r="J43" s="6"/>
      <c r="K43" s="4"/>
    </row>
    <row r="44" spans="1:11" ht="55.2" x14ac:dyDescent="0.25">
      <c r="A44" s="63"/>
      <c r="B44" s="64" t="s">
        <v>596</v>
      </c>
      <c r="C44" s="65" t="s">
        <v>2</v>
      </c>
      <c r="D44" s="66">
        <v>1</v>
      </c>
      <c r="E44" s="67"/>
      <c r="F44" s="67"/>
      <c r="G44" s="67"/>
      <c r="H44" s="13"/>
      <c r="I44" s="14"/>
      <c r="J44" s="6"/>
      <c r="K44" s="4"/>
    </row>
    <row r="45" spans="1:11" x14ac:dyDescent="0.25">
      <c r="A45" s="63"/>
      <c r="B45" s="64"/>
      <c r="C45" s="65"/>
      <c r="D45" s="66"/>
      <c r="E45" s="67"/>
      <c r="F45" s="67"/>
      <c r="G45" s="67"/>
      <c r="H45" s="13"/>
      <c r="I45" s="14"/>
      <c r="J45" s="6"/>
      <c r="K45" s="4"/>
    </row>
    <row r="46" spans="1:11" x14ac:dyDescent="0.25">
      <c r="A46" s="63" t="s">
        <v>51</v>
      </c>
      <c r="B46" s="69" t="s">
        <v>52</v>
      </c>
      <c r="C46" s="65"/>
      <c r="D46" s="66"/>
      <c r="E46" s="67"/>
      <c r="F46" s="67"/>
      <c r="G46" s="67"/>
      <c r="H46" s="13"/>
      <c r="I46" s="14"/>
      <c r="J46" s="6"/>
      <c r="K46" s="4"/>
    </row>
    <row r="47" spans="1:11" x14ac:dyDescent="0.25">
      <c r="A47" s="63"/>
      <c r="B47" s="64"/>
      <c r="C47" s="65"/>
      <c r="D47" s="66"/>
      <c r="E47" s="67"/>
      <c r="F47" s="67"/>
      <c r="G47" s="67"/>
      <c r="H47" s="13"/>
      <c r="I47" s="14"/>
      <c r="J47" s="6"/>
      <c r="K47" s="4"/>
    </row>
    <row r="48" spans="1:11" x14ac:dyDescent="0.25">
      <c r="A48" s="63"/>
      <c r="B48" s="64" t="s">
        <v>53</v>
      </c>
      <c r="C48" s="65" t="s">
        <v>2</v>
      </c>
      <c r="D48" s="66">
        <v>1</v>
      </c>
      <c r="E48" s="67"/>
      <c r="F48" s="67"/>
      <c r="G48" s="67"/>
      <c r="H48" s="13"/>
      <c r="I48" s="14"/>
      <c r="J48" s="6"/>
      <c r="K48" s="4"/>
    </row>
    <row r="49" spans="1:11" x14ac:dyDescent="0.25">
      <c r="A49" s="63"/>
      <c r="B49" s="91"/>
      <c r="C49" s="92"/>
      <c r="D49" s="93"/>
      <c r="E49" s="94"/>
      <c r="F49" s="67"/>
      <c r="G49" s="67" t="str">
        <f t="shared" ref="G49" si="0">IF(E49="","",E49*F49)</f>
        <v/>
      </c>
      <c r="H49" s="13"/>
      <c r="I49" s="14"/>
      <c r="J49" s="6"/>
      <c r="K49" s="4"/>
    </row>
    <row r="50" spans="1:11" x14ac:dyDescent="0.25">
      <c r="A50" s="63"/>
      <c r="B50" s="95" t="s">
        <v>607</v>
      </c>
      <c r="C50" s="92"/>
      <c r="D50" s="93"/>
      <c r="E50" s="94"/>
      <c r="F50" s="67"/>
      <c r="G50" s="133">
        <f>SUM(G7:G49)</f>
        <v>0</v>
      </c>
      <c r="H50" s="13"/>
      <c r="I50" s="14"/>
      <c r="J50" s="6"/>
      <c r="K50" s="4"/>
    </row>
    <row r="51" spans="1:11" x14ac:dyDescent="0.25">
      <c r="A51" s="63"/>
      <c r="B51" s="64"/>
      <c r="C51" s="65"/>
      <c r="D51" s="66"/>
      <c r="E51" s="67"/>
      <c r="F51" s="67"/>
      <c r="G51" s="67"/>
      <c r="H51" s="13"/>
      <c r="I51" s="14"/>
      <c r="J51" s="6"/>
      <c r="K51" s="4"/>
    </row>
    <row r="52" spans="1:11" x14ac:dyDescent="0.25">
      <c r="A52" s="63" t="s">
        <v>606</v>
      </c>
      <c r="B52" s="68" t="s">
        <v>42</v>
      </c>
      <c r="C52" s="65"/>
      <c r="D52" s="66"/>
      <c r="E52" s="67"/>
      <c r="F52" s="67"/>
      <c r="G52" s="67"/>
      <c r="H52" s="13"/>
      <c r="I52" s="14"/>
      <c r="J52" s="6"/>
      <c r="K52" s="4"/>
    </row>
    <row r="53" spans="1:11" x14ac:dyDescent="0.25">
      <c r="A53" s="63"/>
      <c r="B53" s="68"/>
      <c r="C53" s="65"/>
      <c r="D53" s="66"/>
      <c r="E53" s="67"/>
      <c r="F53" s="67"/>
      <c r="G53" s="67"/>
      <c r="H53" s="13"/>
      <c r="I53" s="14"/>
      <c r="J53" s="6"/>
      <c r="K53" s="4"/>
    </row>
    <row r="54" spans="1:11" x14ac:dyDescent="0.25">
      <c r="A54" s="63"/>
      <c r="B54" s="71" t="s">
        <v>604</v>
      </c>
      <c r="C54" s="65" t="s">
        <v>2</v>
      </c>
      <c r="D54" s="66">
        <v>1</v>
      </c>
      <c r="E54" s="67"/>
      <c r="F54" s="67"/>
      <c r="G54" s="67"/>
      <c r="H54" s="13"/>
      <c r="I54" s="14"/>
      <c r="J54" s="6"/>
      <c r="K54" s="4"/>
    </row>
    <row r="55" spans="1:11" x14ac:dyDescent="0.25">
      <c r="A55" s="63"/>
      <c r="B55" s="70" t="s">
        <v>599</v>
      </c>
      <c r="C55" s="65" t="s">
        <v>2</v>
      </c>
      <c r="D55" s="66">
        <v>1</v>
      </c>
      <c r="E55" s="67"/>
      <c r="F55" s="67"/>
      <c r="G55" s="67"/>
      <c r="H55" s="13"/>
      <c r="I55" s="14"/>
      <c r="J55" s="6"/>
      <c r="K55" s="4"/>
    </row>
    <row r="56" spans="1:11" x14ac:dyDescent="0.25">
      <c r="A56" s="63"/>
      <c r="B56" s="70" t="s">
        <v>600</v>
      </c>
      <c r="C56" s="65" t="s">
        <v>2</v>
      </c>
      <c r="D56" s="66">
        <v>1</v>
      </c>
      <c r="E56" s="67"/>
      <c r="F56" s="67"/>
      <c r="G56" s="67"/>
      <c r="H56" s="13"/>
      <c r="I56" s="14"/>
      <c r="J56" s="6"/>
      <c r="K56" s="4"/>
    </row>
    <row r="57" spans="1:11" x14ac:dyDescent="0.25">
      <c r="A57" s="63"/>
      <c r="B57" s="70" t="s">
        <v>601</v>
      </c>
      <c r="C57" s="65" t="s">
        <v>2</v>
      </c>
      <c r="D57" s="66">
        <v>1</v>
      </c>
      <c r="E57" s="67"/>
      <c r="F57" s="67"/>
      <c r="G57" s="67"/>
      <c r="H57" s="13"/>
      <c r="I57" s="14"/>
      <c r="J57" s="6"/>
      <c r="K57" s="4"/>
    </row>
    <row r="58" spans="1:11" x14ac:dyDescent="0.25">
      <c r="A58" s="63"/>
      <c r="B58" s="91"/>
      <c r="C58" s="92"/>
      <c r="D58" s="93"/>
      <c r="E58" s="94"/>
      <c r="F58" s="67"/>
      <c r="G58" s="67" t="str">
        <f t="shared" ref="G58" si="1">IF(E58="","",E58*F58)</f>
        <v/>
      </c>
      <c r="H58" s="13"/>
      <c r="I58" s="14"/>
      <c r="J58" s="6"/>
      <c r="K58" s="4"/>
    </row>
    <row r="59" spans="1:11" x14ac:dyDescent="0.25">
      <c r="A59" s="63"/>
      <c r="B59" s="95" t="s">
        <v>607</v>
      </c>
      <c r="C59" s="92"/>
      <c r="D59" s="93"/>
      <c r="E59" s="94"/>
      <c r="F59" s="67"/>
      <c r="G59" s="133">
        <f>SUM(G52:G58)</f>
        <v>0</v>
      </c>
      <c r="H59" s="13"/>
      <c r="I59" s="14"/>
      <c r="J59" s="6"/>
      <c r="K59" s="4"/>
    </row>
    <row r="60" spans="1:11" x14ac:dyDescent="0.25">
      <c r="A60" s="63"/>
      <c r="B60" s="70"/>
      <c r="C60" s="65"/>
      <c r="D60" s="66"/>
      <c r="E60" s="67"/>
      <c r="F60" s="67"/>
      <c r="G60" s="67"/>
      <c r="H60" s="13"/>
      <c r="I60" s="14"/>
      <c r="J60" s="6"/>
      <c r="K60" s="4"/>
    </row>
    <row r="61" spans="1:11" x14ac:dyDescent="0.25">
      <c r="A61" s="63"/>
      <c r="B61" s="155" t="str">
        <f>"Total "&amp;B6</f>
        <v>Total TRAVAUX PREPARATOIRE - DEPOSE -DIVERS</v>
      </c>
      <c r="C61" s="156"/>
      <c r="D61" s="157"/>
      <c r="E61" s="158"/>
      <c r="F61" s="159"/>
      <c r="G61" s="160">
        <f>G59+G50</f>
        <v>0</v>
      </c>
      <c r="H61" s="13"/>
      <c r="I61" s="14"/>
      <c r="J61" s="6"/>
      <c r="K61" s="4"/>
    </row>
    <row r="62" spans="1:11" x14ac:dyDescent="0.25">
      <c r="A62" s="63"/>
      <c r="B62" s="70"/>
      <c r="C62" s="65"/>
      <c r="D62" s="66"/>
      <c r="E62" s="67"/>
      <c r="F62" s="67"/>
      <c r="G62" s="67"/>
      <c r="H62" s="13"/>
      <c r="I62" s="14"/>
      <c r="J62" s="6"/>
      <c r="K62" s="4"/>
    </row>
    <row r="63" spans="1:11" x14ac:dyDescent="0.25">
      <c r="A63" s="72">
        <v>7</v>
      </c>
      <c r="B63" s="100" t="s">
        <v>54</v>
      </c>
      <c r="C63" s="73"/>
      <c r="D63" s="73"/>
      <c r="E63" s="73"/>
      <c r="F63" s="74"/>
      <c r="G63" s="74"/>
      <c r="H63" s="13"/>
      <c r="I63" s="14"/>
      <c r="J63" s="6"/>
      <c r="K63" s="4"/>
    </row>
    <row r="64" spans="1:11" x14ac:dyDescent="0.25">
      <c r="A64" s="63"/>
      <c r="B64" s="64"/>
      <c r="C64" s="65"/>
      <c r="D64" s="66"/>
      <c r="E64" s="67"/>
      <c r="F64" s="67"/>
      <c r="G64" s="67"/>
      <c r="H64" s="13"/>
      <c r="I64" s="14"/>
      <c r="J64" s="6"/>
      <c r="K64" s="4"/>
    </row>
    <row r="65" spans="1:11" x14ac:dyDescent="0.25">
      <c r="A65" s="63" t="s">
        <v>608</v>
      </c>
      <c r="B65" s="75" t="s">
        <v>55</v>
      </c>
      <c r="C65" s="65"/>
      <c r="D65" s="66"/>
      <c r="E65" s="67"/>
      <c r="F65" s="67"/>
      <c r="G65" s="67"/>
      <c r="H65" s="13"/>
      <c r="I65" s="14"/>
      <c r="J65" s="6"/>
      <c r="K65" s="4"/>
    </row>
    <row r="66" spans="1:11" x14ac:dyDescent="0.25">
      <c r="A66" s="63"/>
      <c r="B66" s="64"/>
      <c r="C66" s="65"/>
      <c r="D66" s="66"/>
      <c r="E66" s="67"/>
      <c r="F66" s="67"/>
      <c r="G66" s="67"/>
      <c r="H66" s="13"/>
      <c r="I66" s="14"/>
      <c r="J66" s="6"/>
      <c r="K66" s="4"/>
    </row>
    <row r="67" spans="1:11" x14ac:dyDescent="0.25">
      <c r="A67" s="63" t="s">
        <v>56</v>
      </c>
      <c r="B67" s="76" t="s">
        <v>57</v>
      </c>
      <c r="C67" s="65"/>
      <c r="D67" s="66"/>
      <c r="E67" s="67"/>
      <c r="F67" s="67"/>
      <c r="G67" s="67"/>
      <c r="H67" s="13"/>
      <c r="I67" s="14"/>
      <c r="J67" s="6"/>
      <c r="K67" s="4"/>
    </row>
    <row r="68" spans="1:11" x14ac:dyDescent="0.25">
      <c r="A68" s="63"/>
      <c r="B68" s="64"/>
      <c r="C68" s="65"/>
      <c r="D68" s="66"/>
      <c r="E68" s="67"/>
      <c r="F68" s="67"/>
      <c r="G68" s="67"/>
      <c r="H68" s="13"/>
      <c r="I68" s="14"/>
      <c r="J68" s="6"/>
      <c r="K68" s="4"/>
    </row>
    <row r="69" spans="1:11" x14ac:dyDescent="0.25">
      <c r="A69" s="63"/>
      <c r="B69" s="64" t="s">
        <v>371</v>
      </c>
      <c r="C69" s="65"/>
      <c r="D69" s="66"/>
      <c r="E69" s="67"/>
      <c r="F69" s="67"/>
      <c r="G69" s="67"/>
      <c r="H69" s="13"/>
      <c r="I69" s="14"/>
      <c r="J69" s="6"/>
      <c r="K69" s="4"/>
    </row>
    <row r="70" spans="1:11" x14ac:dyDescent="0.25">
      <c r="A70" s="63"/>
      <c r="B70" s="64" t="s">
        <v>284</v>
      </c>
      <c r="C70" s="65"/>
      <c r="D70" s="66"/>
      <c r="E70" s="67"/>
      <c r="F70" s="67"/>
      <c r="G70" s="67"/>
      <c r="H70" s="13"/>
      <c r="I70" s="14"/>
      <c r="J70" s="6"/>
      <c r="K70" s="4"/>
    </row>
    <row r="71" spans="1:11" x14ac:dyDescent="0.25">
      <c r="A71" s="63"/>
      <c r="B71" s="64" t="s">
        <v>154</v>
      </c>
      <c r="C71" s="65"/>
      <c r="D71" s="66"/>
      <c r="E71" s="67"/>
      <c r="F71" s="67"/>
      <c r="G71" s="67"/>
      <c r="H71" s="13"/>
      <c r="I71" s="14"/>
      <c r="J71" s="6"/>
      <c r="K71" s="4"/>
    </row>
    <row r="72" spans="1:11" x14ac:dyDescent="0.25">
      <c r="A72" s="63"/>
      <c r="B72" s="64" t="s">
        <v>325</v>
      </c>
      <c r="C72" s="65"/>
      <c r="D72" s="66"/>
      <c r="E72" s="67"/>
      <c r="F72" s="67"/>
      <c r="G72" s="67"/>
      <c r="H72" s="13"/>
      <c r="I72" s="14"/>
      <c r="J72" s="6"/>
      <c r="K72" s="4"/>
    </row>
    <row r="73" spans="1:11" x14ac:dyDescent="0.25">
      <c r="A73" s="63"/>
      <c r="B73" s="70" t="s">
        <v>602</v>
      </c>
      <c r="C73" s="65" t="s">
        <v>2</v>
      </c>
      <c r="D73" s="66">
        <v>2</v>
      </c>
      <c r="E73" s="67"/>
      <c r="F73" s="67"/>
      <c r="G73" s="67"/>
      <c r="H73" s="13"/>
      <c r="I73" s="14"/>
      <c r="J73" s="6"/>
      <c r="K73" s="4"/>
    </row>
    <row r="74" spans="1:11" x14ac:dyDescent="0.25">
      <c r="A74" s="63"/>
      <c r="B74" s="64"/>
      <c r="C74" s="65"/>
      <c r="D74" s="66"/>
      <c r="E74" s="67"/>
      <c r="F74" s="67"/>
      <c r="G74" s="67"/>
      <c r="H74" s="13"/>
      <c r="I74" s="14"/>
      <c r="J74" s="6"/>
      <c r="K74" s="4"/>
    </row>
    <row r="75" spans="1:11" x14ac:dyDescent="0.25">
      <c r="A75" s="63"/>
      <c r="B75" s="64" t="s">
        <v>564</v>
      </c>
      <c r="C75" s="66"/>
      <c r="D75" s="66"/>
      <c r="E75" s="67"/>
      <c r="F75" s="67"/>
      <c r="G75" s="67"/>
      <c r="H75" s="13"/>
      <c r="I75" s="14"/>
      <c r="J75" s="6"/>
      <c r="K75" s="4"/>
    </row>
    <row r="76" spans="1:11" x14ac:dyDescent="0.25">
      <c r="A76" s="63"/>
      <c r="B76" s="64" t="s">
        <v>378</v>
      </c>
      <c r="C76" s="65" t="s">
        <v>7</v>
      </c>
      <c r="D76" s="66">
        <v>2</v>
      </c>
      <c r="E76" s="67"/>
      <c r="F76" s="67"/>
      <c r="G76" s="67"/>
      <c r="H76" s="13"/>
      <c r="I76" s="14"/>
      <c r="J76" s="6"/>
      <c r="K76" s="4"/>
    </row>
    <row r="77" spans="1:11" x14ac:dyDescent="0.25">
      <c r="A77" s="63"/>
      <c r="B77" s="64" t="s">
        <v>380</v>
      </c>
      <c r="C77" s="65" t="s">
        <v>7</v>
      </c>
      <c r="D77" s="66">
        <v>2</v>
      </c>
      <c r="E77" s="67"/>
      <c r="F77" s="67"/>
      <c r="G77" s="67"/>
      <c r="H77" s="13"/>
      <c r="I77" s="14"/>
      <c r="J77" s="6"/>
      <c r="K77" s="4"/>
    </row>
    <row r="78" spans="1:11" x14ac:dyDescent="0.25">
      <c r="A78" s="63"/>
      <c r="B78" s="64" t="s">
        <v>379</v>
      </c>
      <c r="C78" s="65" t="s">
        <v>7</v>
      </c>
      <c r="D78" s="66">
        <v>2</v>
      </c>
      <c r="E78" s="67"/>
      <c r="F78" s="67"/>
      <c r="G78" s="67"/>
      <c r="H78" s="13"/>
      <c r="I78" s="14"/>
      <c r="J78" s="6"/>
      <c r="K78" s="4"/>
    </row>
    <row r="79" spans="1:11" x14ac:dyDescent="0.25">
      <c r="A79" s="63"/>
      <c r="B79" s="64" t="s">
        <v>381</v>
      </c>
      <c r="C79" s="65" t="s">
        <v>7</v>
      </c>
      <c r="D79" s="66">
        <v>2</v>
      </c>
      <c r="E79" s="67"/>
      <c r="F79" s="67"/>
      <c r="G79" s="67"/>
      <c r="H79" s="13"/>
      <c r="I79" s="14"/>
      <c r="J79" s="6"/>
      <c r="K79" s="4"/>
    </row>
    <row r="80" spans="1:11" x14ac:dyDescent="0.25">
      <c r="A80" s="63"/>
      <c r="B80" s="64" t="s">
        <v>382</v>
      </c>
      <c r="C80" s="65" t="s">
        <v>7</v>
      </c>
      <c r="D80" s="66">
        <v>2</v>
      </c>
      <c r="E80" s="67"/>
      <c r="F80" s="67"/>
      <c r="G80" s="67"/>
      <c r="H80" s="13"/>
      <c r="I80" s="14"/>
      <c r="J80" s="6"/>
      <c r="K80" s="4"/>
    </row>
    <row r="81" spans="1:11" x14ac:dyDescent="0.25">
      <c r="A81" s="63"/>
      <c r="B81" s="64" t="s">
        <v>383</v>
      </c>
      <c r="C81" s="65" t="s">
        <v>7</v>
      </c>
      <c r="D81" s="66">
        <v>2</v>
      </c>
      <c r="E81" s="67"/>
      <c r="F81" s="67"/>
      <c r="G81" s="67"/>
      <c r="H81" s="13"/>
      <c r="I81" s="14"/>
      <c r="J81" s="6"/>
      <c r="K81" s="4"/>
    </row>
    <row r="82" spans="1:11" x14ac:dyDescent="0.25">
      <c r="A82" s="63"/>
      <c r="B82" s="64" t="s">
        <v>384</v>
      </c>
      <c r="C82" s="65" t="s">
        <v>7</v>
      </c>
      <c r="D82" s="66">
        <v>2</v>
      </c>
      <c r="E82" s="67"/>
      <c r="F82" s="67"/>
      <c r="G82" s="67"/>
      <c r="H82" s="13"/>
      <c r="I82" s="14"/>
      <c r="J82" s="6"/>
      <c r="K82" s="4"/>
    </row>
    <row r="83" spans="1:11" x14ac:dyDescent="0.25">
      <c r="A83" s="63"/>
      <c r="B83" s="64" t="s">
        <v>385</v>
      </c>
      <c r="C83" s="65" t="s">
        <v>7</v>
      </c>
      <c r="D83" s="66">
        <v>2</v>
      </c>
      <c r="E83" s="67"/>
      <c r="F83" s="67"/>
      <c r="G83" s="67"/>
      <c r="H83" s="13"/>
      <c r="I83" s="14"/>
      <c r="J83" s="6"/>
      <c r="K83" s="4"/>
    </row>
    <row r="84" spans="1:11" x14ac:dyDescent="0.25">
      <c r="A84" s="63"/>
      <c r="B84" s="64" t="s">
        <v>386</v>
      </c>
      <c r="C84" s="65" t="s">
        <v>7</v>
      </c>
      <c r="D84" s="66">
        <v>2</v>
      </c>
      <c r="E84" s="67"/>
      <c r="F84" s="67"/>
      <c r="G84" s="67"/>
      <c r="H84" s="13"/>
      <c r="I84" s="14"/>
      <c r="J84" s="6"/>
      <c r="K84" s="4"/>
    </row>
    <row r="85" spans="1:11" x14ac:dyDescent="0.25">
      <c r="A85" s="63"/>
      <c r="B85" s="64" t="s">
        <v>387</v>
      </c>
      <c r="C85" s="65" t="s">
        <v>7</v>
      </c>
      <c r="D85" s="66">
        <v>2</v>
      </c>
      <c r="E85" s="67"/>
      <c r="F85" s="67"/>
      <c r="G85" s="67"/>
      <c r="H85" s="13"/>
      <c r="I85" s="14"/>
      <c r="J85" s="6"/>
      <c r="K85" s="4"/>
    </row>
    <row r="86" spans="1:11" x14ac:dyDescent="0.25">
      <c r="A86" s="63"/>
      <c r="B86" s="64" t="s">
        <v>388</v>
      </c>
      <c r="C86" s="65" t="s">
        <v>7</v>
      </c>
      <c r="D86" s="66">
        <v>2</v>
      </c>
      <c r="E86" s="67"/>
      <c r="F86" s="67"/>
      <c r="G86" s="67"/>
      <c r="H86" s="13"/>
      <c r="I86" s="14"/>
      <c r="J86" s="6"/>
      <c r="K86" s="4"/>
    </row>
    <row r="87" spans="1:11" x14ac:dyDescent="0.25">
      <c r="A87" s="63"/>
      <c r="B87" s="64" t="s">
        <v>565</v>
      </c>
      <c r="C87" s="65" t="s">
        <v>7</v>
      </c>
      <c r="D87" s="66">
        <v>2</v>
      </c>
      <c r="E87" s="67"/>
      <c r="F87" s="67"/>
      <c r="G87" s="67"/>
      <c r="H87" s="13"/>
      <c r="I87" s="14"/>
      <c r="J87" s="6"/>
      <c r="K87" s="4"/>
    </row>
    <row r="88" spans="1:11" x14ac:dyDescent="0.25">
      <c r="A88" s="63"/>
      <c r="B88" s="64"/>
      <c r="C88" s="65"/>
      <c r="D88" s="66"/>
      <c r="E88" s="67"/>
      <c r="F88" s="67"/>
      <c r="G88" s="67"/>
      <c r="H88" s="13"/>
      <c r="I88" s="14"/>
      <c r="J88" s="6"/>
      <c r="K88" s="4"/>
    </row>
    <row r="89" spans="1:11" x14ac:dyDescent="0.25">
      <c r="A89" s="63"/>
      <c r="B89" s="64" t="s">
        <v>389</v>
      </c>
      <c r="C89" s="65" t="s">
        <v>2</v>
      </c>
      <c r="D89" s="66">
        <v>2</v>
      </c>
      <c r="E89" s="67"/>
      <c r="F89" s="67"/>
      <c r="G89" s="67"/>
      <c r="H89" s="13"/>
      <c r="I89" s="14"/>
      <c r="J89" s="6"/>
      <c r="K89" s="4"/>
    </row>
    <row r="90" spans="1:11" x14ac:dyDescent="0.25">
      <c r="A90" s="63"/>
      <c r="B90" s="64"/>
      <c r="C90" s="65"/>
      <c r="D90" s="66"/>
      <c r="E90" s="67"/>
      <c r="F90" s="67"/>
      <c r="G90" s="67"/>
      <c r="H90" s="13"/>
      <c r="I90" s="14"/>
      <c r="J90" s="6"/>
      <c r="K90" s="4"/>
    </row>
    <row r="91" spans="1:11" x14ac:dyDescent="0.25">
      <c r="A91" s="63"/>
      <c r="B91" s="64" t="s">
        <v>390</v>
      </c>
      <c r="C91" s="65" t="s">
        <v>2</v>
      </c>
      <c r="D91" s="66">
        <v>2</v>
      </c>
      <c r="E91" s="67"/>
      <c r="F91" s="67"/>
      <c r="G91" s="67"/>
      <c r="H91" s="13"/>
      <c r="I91" s="14"/>
      <c r="J91" s="6"/>
      <c r="K91" s="4"/>
    </row>
    <row r="92" spans="1:11" x14ac:dyDescent="0.25">
      <c r="A92" s="63"/>
      <c r="B92" s="64"/>
      <c r="C92" s="65"/>
      <c r="D92" s="66"/>
      <c r="E92" s="67"/>
      <c r="F92" s="67"/>
      <c r="G92" s="67"/>
      <c r="H92" s="13"/>
      <c r="I92" s="14"/>
      <c r="J92" s="6"/>
      <c r="K92" s="4"/>
    </row>
    <row r="93" spans="1:11" x14ac:dyDescent="0.25">
      <c r="A93" s="63"/>
      <c r="B93" s="64" t="s">
        <v>15</v>
      </c>
      <c r="C93" s="65" t="s">
        <v>2</v>
      </c>
      <c r="D93" s="66">
        <v>2</v>
      </c>
      <c r="E93" s="67"/>
      <c r="F93" s="67"/>
      <c r="G93" s="67"/>
      <c r="H93" s="13"/>
      <c r="I93" s="14"/>
      <c r="J93" s="6"/>
      <c r="K93" s="4"/>
    </row>
    <row r="94" spans="1:11" x14ac:dyDescent="0.25">
      <c r="A94" s="63"/>
      <c r="B94" s="64"/>
      <c r="C94" s="65"/>
      <c r="D94" s="66"/>
      <c r="E94" s="67"/>
      <c r="F94" s="67"/>
      <c r="G94" s="67"/>
      <c r="H94" s="13"/>
      <c r="I94" s="14"/>
      <c r="J94" s="6"/>
      <c r="K94" s="4"/>
    </row>
    <row r="95" spans="1:11" x14ac:dyDescent="0.25">
      <c r="A95" s="63"/>
      <c r="B95" s="64" t="s">
        <v>566</v>
      </c>
      <c r="C95" s="65"/>
      <c r="D95" s="66"/>
      <c r="E95" s="67"/>
      <c r="F95" s="67"/>
      <c r="G95" s="67"/>
      <c r="H95" s="13"/>
      <c r="I95" s="14"/>
      <c r="J95" s="6"/>
      <c r="K95" s="4"/>
    </row>
    <row r="96" spans="1:11" x14ac:dyDescent="0.25">
      <c r="A96" s="63"/>
      <c r="B96" s="64" t="s">
        <v>391</v>
      </c>
      <c r="C96" s="65" t="s">
        <v>2</v>
      </c>
      <c r="D96" s="66">
        <v>2</v>
      </c>
      <c r="E96" s="67"/>
      <c r="F96" s="67"/>
      <c r="G96" s="67"/>
      <c r="H96" s="13"/>
      <c r="I96" s="14"/>
      <c r="J96" s="6"/>
      <c r="K96" s="4"/>
    </row>
    <row r="97" spans="1:11" x14ac:dyDescent="0.25">
      <c r="A97" s="63"/>
      <c r="B97" s="64" t="s">
        <v>392</v>
      </c>
      <c r="C97" s="65" t="s">
        <v>2</v>
      </c>
      <c r="D97" s="66">
        <v>2</v>
      </c>
      <c r="E97" s="67"/>
      <c r="F97" s="67"/>
      <c r="G97" s="67"/>
      <c r="H97" s="13"/>
      <c r="I97" s="14"/>
      <c r="J97" s="6"/>
      <c r="K97" s="4"/>
    </row>
    <row r="98" spans="1:11" x14ac:dyDescent="0.25">
      <c r="A98" s="63"/>
      <c r="B98" s="64" t="s">
        <v>393</v>
      </c>
      <c r="C98" s="65" t="s">
        <v>2</v>
      </c>
      <c r="D98" s="66">
        <v>2</v>
      </c>
      <c r="E98" s="67"/>
      <c r="F98" s="67"/>
      <c r="G98" s="67"/>
      <c r="H98" s="13"/>
      <c r="I98" s="14"/>
      <c r="J98" s="6"/>
      <c r="K98" s="4"/>
    </row>
    <row r="99" spans="1:11" x14ac:dyDescent="0.25">
      <c r="A99" s="63"/>
      <c r="B99" s="64" t="s">
        <v>394</v>
      </c>
      <c r="C99" s="65" t="s">
        <v>2</v>
      </c>
      <c r="D99" s="66">
        <v>2</v>
      </c>
      <c r="E99" s="67"/>
      <c r="F99" s="67"/>
      <c r="G99" s="67"/>
      <c r="H99" s="13"/>
      <c r="I99" s="14"/>
      <c r="J99" s="6"/>
      <c r="K99" s="4"/>
    </row>
    <row r="100" spans="1:11" x14ac:dyDescent="0.25">
      <c r="A100" s="63"/>
      <c r="B100" s="64" t="s">
        <v>261</v>
      </c>
      <c r="C100" s="65" t="s">
        <v>2</v>
      </c>
      <c r="D100" s="66">
        <v>2</v>
      </c>
      <c r="E100" s="67"/>
      <c r="F100" s="67"/>
      <c r="G100" s="67"/>
      <c r="H100" s="13"/>
      <c r="I100" s="14"/>
      <c r="J100" s="6"/>
      <c r="K100" s="4"/>
    </row>
    <row r="101" spans="1:11" x14ac:dyDescent="0.25">
      <c r="A101" s="63"/>
      <c r="B101" s="64" t="s">
        <v>395</v>
      </c>
      <c r="C101" s="65" t="s">
        <v>2</v>
      </c>
      <c r="D101" s="66">
        <v>2</v>
      </c>
      <c r="E101" s="67"/>
      <c r="F101" s="67"/>
      <c r="G101" s="67"/>
      <c r="H101" s="13"/>
      <c r="I101" s="14"/>
      <c r="J101" s="6"/>
      <c r="K101" s="4"/>
    </row>
    <row r="102" spans="1:11" x14ac:dyDescent="0.25">
      <c r="A102" s="63"/>
      <c r="B102" s="64"/>
      <c r="C102" s="65"/>
      <c r="D102" s="66"/>
      <c r="E102" s="67"/>
      <c r="F102" s="67"/>
      <c r="G102" s="67"/>
      <c r="H102" s="13"/>
      <c r="I102" s="14"/>
      <c r="J102" s="6"/>
      <c r="K102" s="4"/>
    </row>
    <row r="103" spans="1:11" x14ac:dyDescent="0.25">
      <c r="A103" s="63" t="s">
        <v>58</v>
      </c>
      <c r="B103" s="76" t="s">
        <v>59</v>
      </c>
      <c r="C103" s="65"/>
      <c r="D103" s="66"/>
      <c r="E103" s="67"/>
      <c r="F103" s="67"/>
      <c r="G103" s="67"/>
      <c r="H103" s="13"/>
      <c r="I103" s="14"/>
      <c r="J103" s="6"/>
      <c r="K103" s="4"/>
    </row>
    <row r="104" spans="1:11" x14ac:dyDescent="0.25">
      <c r="A104" s="63"/>
      <c r="B104" s="64"/>
      <c r="C104" s="65"/>
      <c r="D104" s="66"/>
      <c r="E104" s="67"/>
      <c r="F104" s="67"/>
      <c r="G104" s="67"/>
      <c r="H104" s="13"/>
      <c r="I104" s="14"/>
      <c r="J104" s="6"/>
      <c r="K104" s="4"/>
    </row>
    <row r="105" spans="1:11" x14ac:dyDescent="0.25">
      <c r="A105" s="63"/>
      <c r="B105" s="64" t="s">
        <v>134</v>
      </c>
      <c r="C105" s="65"/>
      <c r="D105" s="77"/>
      <c r="E105" s="67"/>
      <c r="F105" s="67"/>
      <c r="G105" s="67"/>
      <c r="H105" s="13"/>
      <c r="I105" s="14"/>
      <c r="J105" s="6"/>
      <c r="K105" s="4"/>
    </row>
    <row r="106" spans="1:11" x14ac:dyDescent="0.25">
      <c r="A106" s="63"/>
      <c r="B106" s="64" t="s">
        <v>129</v>
      </c>
      <c r="C106" s="65" t="s">
        <v>7</v>
      </c>
      <c r="D106" s="66">
        <v>2</v>
      </c>
      <c r="E106" s="67"/>
      <c r="F106" s="67"/>
      <c r="G106" s="67"/>
      <c r="H106" s="13"/>
      <c r="I106" s="14"/>
      <c r="J106" s="6"/>
      <c r="K106" s="4"/>
    </row>
    <row r="107" spans="1:11" x14ac:dyDescent="0.25">
      <c r="A107" s="63"/>
      <c r="B107" s="64" t="s">
        <v>678</v>
      </c>
      <c r="C107" s="65" t="s">
        <v>7</v>
      </c>
      <c r="D107" s="66">
        <v>2</v>
      </c>
      <c r="E107" s="67"/>
      <c r="F107" s="67"/>
      <c r="G107" s="67"/>
      <c r="H107" s="13"/>
      <c r="I107" s="14"/>
      <c r="J107" s="6"/>
      <c r="K107" s="4"/>
    </row>
    <row r="108" spans="1:11" x14ac:dyDescent="0.25">
      <c r="A108" s="63"/>
      <c r="B108" s="64" t="s">
        <v>130</v>
      </c>
      <c r="C108" s="65" t="s">
        <v>7</v>
      </c>
      <c r="D108" s="66">
        <v>2</v>
      </c>
      <c r="E108" s="67"/>
      <c r="F108" s="67"/>
      <c r="G108" s="67"/>
      <c r="H108" s="13"/>
      <c r="I108" s="14"/>
      <c r="J108" s="6"/>
      <c r="K108" s="4"/>
    </row>
    <row r="109" spans="1:11" x14ac:dyDescent="0.25">
      <c r="A109" s="63"/>
      <c r="B109" s="64" t="s">
        <v>131</v>
      </c>
      <c r="C109" s="65" t="s">
        <v>7</v>
      </c>
      <c r="D109" s="66">
        <v>2</v>
      </c>
      <c r="E109" s="67"/>
      <c r="F109" s="67"/>
      <c r="G109" s="67"/>
      <c r="H109" s="13"/>
      <c r="I109" s="14"/>
      <c r="J109" s="6"/>
      <c r="K109" s="4"/>
    </row>
    <row r="110" spans="1:11" x14ac:dyDescent="0.25">
      <c r="A110" s="63"/>
      <c r="B110" s="64" t="s">
        <v>132</v>
      </c>
      <c r="C110" s="65" t="s">
        <v>7</v>
      </c>
      <c r="D110" s="66">
        <v>2</v>
      </c>
      <c r="E110" s="67"/>
      <c r="F110" s="67"/>
      <c r="G110" s="67"/>
      <c r="H110" s="13"/>
      <c r="I110" s="14"/>
      <c r="J110" s="6"/>
      <c r="K110" s="4"/>
    </row>
    <row r="111" spans="1:11" x14ac:dyDescent="0.25">
      <c r="A111" s="63"/>
      <c r="B111" s="64" t="s">
        <v>133</v>
      </c>
      <c r="C111" s="65" t="s">
        <v>7</v>
      </c>
      <c r="D111" s="66">
        <v>2</v>
      </c>
      <c r="E111" s="67"/>
      <c r="F111" s="67"/>
      <c r="G111" s="67"/>
      <c r="H111" s="13"/>
      <c r="I111" s="14"/>
      <c r="J111" s="6"/>
      <c r="K111" s="4"/>
    </row>
    <row r="112" spans="1:11" x14ac:dyDescent="0.25">
      <c r="A112" s="63"/>
      <c r="B112" s="64"/>
      <c r="C112" s="65"/>
      <c r="D112" s="66"/>
      <c r="E112" s="67"/>
      <c r="F112" s="67"/>
      <c r="G112" s="67"/>
      <c r="H112" s="13"/>
      <c r="I112" s="14"/>
      <c r="J112" s="6"/>
      <c r="K112" s="4"/>
    </row>
    <row r="113" spans="1:11" x14ac:dyDescent="0.25">
      <c r="A113" s="63"/>
      <c r="B113" s="64" t="s">
        <v>78</v>
      </c>
      <c r="C113" s="65"/>
      <c r="D113" s="66"/>
      <c r="E113" s="67"/>
      <c r="F113" s="67"/>
      <c r="G113" s="67"/>
      <c r="H113" s="13"/>
      <c r="I113" s="14"/>
      <c r="J113" s="6"/>
      <c r="K113" s="4"/>
    </row>
    <row r="114" spans="1:11" x14ac:dyDescent="0.25">
      <c r="A114" s="63"/>
      <c r="B114" s="64" t="s">
        <v>135</v>
      </c>
      <c r="C114" s="65" t="s">
        <v>7</v>
      </c>
      <c r="D114" s="66">
        <v>2</v>
      </c>
      <c r="E114" s="67"/>
      <c r="F114" s="67"/>
      <c r="G114" s="67"/>
      <c r="H114" s="13"/>
      <c r="I114" s="14"/>
      <c r="J114" s="6"/>
      <c r="K114" s="4"/>
    </row>
    <row r="115" spans="1:11" x14ac:dyDescent="0.25">
      <c r="A115" s="63"/>
      <c r="B115" s="64" t="s">
        <v>136</v>
      </c>
      <c r="C115" s="65" t="s">
        <v>7</v>
      </c>
      <c r="D115" s="66">
        <v>2</v>
      </c>
      <c r="E115" s="67"/>
      <c r="F115" s="67"/>
      <c r="G115" s="67"/>
      <c r="H115" s="13"/>
      <c r="I115" s="14"/>
      <c r="J115" s="6"/>
      <c r="K115" s="4"/>
    </row>
    <row r="116" spans="1:11" x14ac:dyDescent="0.25">
      <c r="A116" s="63"/>
      <c r="B116" s="64" t="s">
        <v>137</v>
      </c>
      <c r="C116" s="65" t="s">
        <v>7</v>
      </c>
      <c r="D116" s="66">
        <v>2</v>
      </c>
      <c r="E116" s="67"/>
      <c r="F116" s="67"/>
      <c r="G116" s="67"/>
      <c r="H116" s="13"/>
      <c r="I116" s="14"/>
      <c r="J116" s="6"/>
      <c r="K116" s="4"/>
    </row>
    <row r="117" spans="1:11" x14ac:dyDescent="0.25">
      <c r="A117" s="63"/>
      <c r="B117" s="64" t="s">
        <v>678</v>
      </c>
      <c r="C117" s="65" t="s">
        <v>7</v>
      </c>
      <c r="D117" s="66">
        <v>2</v>
      </c>
      <c r="E117" s="67"/>
      <c r="F117" s="67"/>
      <c r="G117" s="67"/>
      <c r="H117" s="13"/>
      <c r="I117" s="14"/>
      <c r="J117" s="6"/>
      <c r="K117" s="4"/>
    </row>
    <row r="118" spans="1:11" x14ac:dyDescent="0.25">
      <c r="A118" s="63"/>
      <c r="B118" s="64" t="s">
        <v>130</v>
      </c>
      <c r="C118" s="65" t="s">
        <v>7</v>
      </c>
      <c r="D118" s="66">
        <v>2</v>
      </c>
      <c r="E118" s="67"/>
      <c r="F118" s="67"/>
      <c r="G118" s="67"/>
      <c r="H118" s="13"/>
      <c r="I118" s="14"/>
      <c r="J118" s="6"/>
      <c r="K118" s="4"/>
    </row>
    <row r="119" spans="1:11" x14ac:dyDescent="0.25">
      <c r="A119" s="63"/>
      <c r="B119" s="64" t="s">
        <v>129</v>
      </c>
      <c r="C119" s="65" t="s">
        <v>7</v>
      </c>
      <c r="D119" s="66">
        <v>2</v>
      </c>
      <c r="E119" s="67"/>
      <c r="F119" s="67"/>
      <c r="G119" s="67"/>
      <c r="H119" s="13"/>
      <c r="I119" s="14"/>
      <c r="J119" s="6"/>
      <c r="K119" s="4"/>
    </row>
    <row r="120" spans="1:11" x14ac:dyDescent="0.25">
      <c r="A120" s="63"/>
      <c r="B120" s="64"/>
      <c r="C120" s="65"/>
      <c r="D120" s="66"/>
      <c r="E120" s="67"/>
      <c r="F120" s="67"/>
      <c r="G120" s="67"/>
      <c r="H120" s="13"/>
      <c r="I120" s="14"/>
      <c r="J120" s="6"/>
      <c r="K120" s="4"/>
    </row>
    <row r="121" spans="1:11" x14ac:dyDescent="0.25">
      <c r="A121" s="63" t="s">
        <v>60</v>
      </c>
      <c r="B121" s="76" t="s">
        <v>61</v>
      </c>
      <c r="C121" s="65"/>
      <c r="D121" s="66"/>
      <c r="E121" s="67"/>
      <c r="F121" s="67"/>
      <c r="G121" s="67"/>
      <c r="H121" s="13"/>
      <c r="I121" s="14"/>
      <c r="J121" s="6"/>
      <c r="K121" s="4"/>
    </row>
    <row r="122" spans="1:11" x14ac:dyDescent="0.25">
      <c r="A122" s="63"/>
      <c r="B122" s="64"/>
      <c r="C122" s="65"/>
      <c r="D122" s="66"/>
      <c r="E122" s="67"/>
      <c r="F122" s="67"/>
      <c r="G122" s="67"/>
      <c r="H122" s="13"/>
      <c r="I122" s="14"/>
      <c r="J122" s="6"/>
      <c r="K122" s="4"/>
    </row>
    <row r="123" spans="1:11" x14ac:dyDescent="0.25">
      <c r="A123" s="63"/>
      <c r="B123" s="70" t="s">
        <v>62</v>
      </c>
      <c r="C123" s="65" t="s">
        <v>2</v>
      </c>
      <c r="D123" s="66">
        <v>2</v>
      </c>
      <c r="E123" s="67"/>
      <c r="F123" s="67"/>
      <c r="G123" s="67"/>
      <c r="H123" s="13"/>
      <c r="I123" s="14"/>
      <c r="J123" s="6"/>
      <c r="K123" s="4"/>
    </row>
    <row r="124" spans="1:11" x14ac:dyDescent="0.25">
      <c r="A124" s="63"/>
      <c r="B124" s="70"/>
      <c r="C124" s="65"/>
      <c r="D124" s="66"/>
      <c r="E124" s="67"/>
      <c r="F124" s="67"/>
      <c r="G124" s="67"/>
      <c r="H124" s="13"/>
      <c r="I124" s="14"/>
      <c r="J124" s="6"/>
      <c r="K124" s="4"/>
    </row>
    <row r="125" spans="1:11" x14ac:dyDescent="0.25">
      <c r="A125" s="63" t="s">
        <v>372</v>
      </c>
      <c r="B125" s="78" t="s">
        <v>373</v>
      </c>
      <c r="C125" s="65"/>
      <c r="D125" s="66"/>
      <c r="E125" s="67"/>
      <c r="F125" s="67"/>
      <c r="G125" s="67"/>
      <c r="H125" s="13"/>
      <c r="I125" s="14"/>
      <c r="J125" s="6"/>
      <c r="K125" s="4"/>
    </row>
    <row r="126" spans="1:11" x14ac:dyDescent="0.25">
      <c r="A126" s="63"/>
      <c r="B126" s="70"/>
      <c r="C126" s="65"/>
      <c r="D126" s="66"/>
      <c r="E126" s="67"/>
      <c r="F126" s="67"/>
      <c r="G126" s="67"/>
      <c r="H126" s="13"/>
      <c r="I126" s="14"/>
      <c r="J126" s="6"/>
      <c r="K126" s="4"/>
    </row>
    <row r="127" spans="1:11" x14ac:dyDescent="0.25">
      <c r="A127" s="63"/>
      <c r="B127" s="70" t="s">
        <v>396</v>
      </c>
      <c r="C127" s="65"/>
      <c r="D127" s="66"/>
      <c r="E127" s="67"/>
      <c r="F127" s="67"/>
      <c r="G127" s="67"/>
      <c r="H127" s="13"/>
      <c r="I127" s="14"/>
      <c r="J127" s="6"/>
      <c r="K127" s="4"/>
    </row>
    <row r="128" spans="1:11" x14ac:dyDescent="0.25">
      <c r="A128" s="63"/>
      <c r="B128" s="64" t="s">
        <v>143</v>
      </c>
      <c r="C128" s="65" t="s">
        <v>1</v>
      </c>
      <c r="D128" s="66">
        <f>2+2</f>
        <v>4</v>
      </c>
      <c r="E128" s="67"/>
      <c r="F128" s="67"/>
      <c r="G128" s="67"/>
      <c r="H128" s="13"/>
      <c r="I128" s="14"/>
      <c r="J128" s="6"/>
      <c r="K128" s="4"/>
    </row>
    <row r="129" spans="1:11" x14ac:dyDescent="0.25">
      <c r="A129" s="63"/>
      <c r="B129" s="70" t="s">
        <v>583</v>
      </c>
      <c r="C129" s="65" t="s">
        <v>1</v>
      </c>
      <c r="D129" s="66">
        <f>4+4</f>
        <v>8</v>
      </c>
      <c r="E129" s="67"/>
      <c r="F129" s="67"/>
      <c r="G129" s="67"/>
      <c r="H129" s="13"/>
      <c r="I129" s="14"/>
      <c r="J129" s="6"/>
      <c r="K129" s="4"/>
    </row>
    <row r="130" spans="1:11" x14ac:dyDescent="0.25">
      <c r="A130" s="63"/>
      <c r="B130" s="70" t="s">
        <v>421</v>
      </c>
      <c r="C130" s="65"/>
      <c r="D130" s="66"/>
      <c r="E130" s="67"/>
      <c r="F130" s="67"/>
      <c r="G130" s="67"/>
      <c r="H130" s="13"/>
      <c r="I130" s="14"/>
      <c r="J130" s="6"/>
      <c r="K130" s="4"/>
    </row>
    <row r="131" spans="1:11" x14ac:dyDescent="0.25">
      <c r="A131" s="63"/>
      <c r="B131" s="64" t="s">
        <v>143</v>
      </c>
      <c r="C131" s="65" t="s">
        <v>1</v>
      </c>
      <c r="D131" s="66">
        <f>2+2</f>
        <v>4</v>
      </c>
      <c r="E131" s="67"/>
      <c r="F131" s="67"/>
      <c r="G131" s="67"/>
      <c r="H131" s="13"/>
      <c r="I131" s="14"/>
      <c r="J131" s="6"/>
      <c r="K131" s="4"/>
    </row>
    <row r="132" spans="1:11" x14ac:dyDescent="0.25">
      <c r="A132" s="63"/>
      <c r="B132" s="70" t="s">
        <v>583</v>
      </c>
      <c r="C132" s="65" t="s">
        <v>1</v>
      </c>
      <c r="D132" s="66">
        <f>4+4</f>
        <v>8</v>
      </c>
      <c r="E132" s="67"/>
      <c r="F132" s="67"/>
      <c r="G132" s="67"/>
      <c r="H132" s="13"/>
      <c r="I132" s="14"/>
      <c r="J132" s="6"/>
      <c r="K132" s="4"/>
    </row>
    <row r="133" spans="1:11" x14ac:dyDescent="0.25">
      <c r="A133" s="63"/>
      <c r="B133" s="70"/>
      <c r="C133" s="65"/>
      <c r="D133" s="66"/>
      <c r="E133" s="67"/>
      <c r="F133" s="67"/>
      <c r="G133" s="67"/>
      <c r="H133" s="13"/>
      <c r="I133" s="14"/>
      <c r="J133" s="6"/>
      <c r="K133" s="4"/>
    </row>
    <row r="134" spans="1:11" x14ac:dyDescent="0.25">
      <c r="A134" s="63"/>
      <c r="B134" s="70" t="s">
        <v>422</v>
      </c>
      <c r="C134" s="65" t="s">
        <v>2</v>
      </c>
      <c r="D134" s="66">
        <v>1</v>
      </c>
      <c r="E134" s="67"/>
      <c r="F134" s="67"/>
      <c r="G134" s="67"/>
      <c r="H134" s="13"/>
      <c r="I134" s="14"/>
      <c r="J134" s="6"/>
      <c r="K134" s="4"/>
    </row>
    <row r="135" spans="1:11" x14ac:dyDescent="0.25">
      <c r="A135" s="63"/>
      <c r="B135" s="70"/>
      <c r="C135" s="65"/>
      <c r="D135" s="66"/>
      <c r="E135" s="67"/>
      <c r="F135" s="67"/>
      <c r="G135" s="67"/>
      <c r="H135" s="13"/>
      <c r="I135" s="14"/>
      <c r="J135" s="6"/>
      <c r="K135" s="4"/>
    </row>
    <row r="136" spans="1:11" x14ac:dyDescent="0.25">
      <c r="A136" s="63"/>
      <c r="B136" s="70" t="s">
        <v>423</v>
      </c>
      <c r="C136" s="65"/>
      <c r="D136" s="66"/>
      <c r="E136" s="67"/>
      <c r="F136" s="67"/>
      <c r="G136" s="67"/>
      <c r="H136" s="13"/>
      <c r="I136" s="14"/>
      <c r="J136" s="6"/>
      <c r="K136" s="4"/>
    </row>
    <row r="137" spans="1:11" x14ac:dyDescent="0.25">
      <c r="A137" s="63"/>
      <c r="B137" s="70" t="s">
        <v>12</v>
      </c>
      <c r="C137" s="65"/>
      <c r="D137" s="66"/>
      <c r="E137" s="67"/>
      <c r="F137" s="67"/>
      <c r="G137" s="67"/>
      <c r="H137" s="13"/>
      <c r="I137" s="14"/>
      <c r="J137" s="6"/>
      <c r="K137" s="4"/>
    </row>
    <row r="138" spans="1:11" x14ac:dyDescent="0.25">
      <c r="A138" s="63"/>
      <c r="B138" s="70" t="s">
        <v>154</v>
      </c>
      <c r="C138" s="65" t="s">
        <v>1</v>
      </c>
      <c r="D138" s="66">
        <f>8+4</f>
        <v>12</v>
      </c>
      <c r="E138" s="67"/>
      <c r="F138" s="67"/>
      <c r="G138" s="67"/>
      <c r="H138" s="13"/>
      <c r="I138" s="14"/>
      <c r="J138" s="6"/>
      <c r="K138" s="4"/>
    </row>
    <row r="139" spans="1:11" x14ac:dyDescent="0.25">
      <c r="A139" s="63"/>
      <c r="B139" s="70"/>
      <c r="C139" s="65"/>
      <c r="D139" s="66"/>
      <c r="E139" s="67"/>
      <c r="F139" s="67"/>
      <c r="G139" s="67"/>
      <c r="H139" s="13"/>
      <c r="I139" s="14"/>
      <c r="J139" s="6"/>
      <c r="K139" s="4"/>
    </row>
    <row r="140" spans="1:11" x14ac:dyDescent="0.25">
      <c r="A140" s="63"/>
      <c r="B140" s="70" t="s">
        <v>424</v>
      </c>
      <c r="C140" s="65" t="s">
        <v>2</v>
      </c>
      <c r="D140" s="66">
        <v>1</v>
      </c>
      <c r="E140" s="67"/>
      <c r="F140" s="67"/>
      <c r="G140" s="67"/>
      <c r="H140" s="13"/>
      <c r="I140" s="14"/>
      <c r="J140" s="6"/>
      <c r="K140" s="4"/>
    </row>
    <row r="141" spans="1:11" x14ac:dyDescent="0.25">
      <c r="A141" s="63"/>
      <c r="B141" s="70" t="s">
        <v>425</v>
      </c>
      <c r="C141" s="65" t="s">
        <v>2</v>
      </c>
      <c r="D141" s="66">
        <v>1</v>
      </c>
      <c r="E141" s="67"/>
      <c r="F141" s="67"/>
      <c r="G141" s="67"/>
      <c r="H141" s="13"/>
      <c r="I141" s="14"/>
      <c r="J141" s="6"/>
      <c r="K141" s="4"/>
    </row>
    <row r="142" spans="1:11" x14ac:dyDescent="0.25">
      <c r="A142" s="63"/>
      <c r="B142" s="70"/>
      <c r="C142" s="65"/>
      <c r="D142" s="66"/>
      <c r="E142" s="67"/>
      <c r="F142" s="67"/>
      <c r="G142" s="67"/>
      <c r="H142" s="13"/>
      <c r="I142" s="14"/>
      <c r="J142" s="6"/>
      <c r="K142" s="4"/>
    </row>
    <row r="143" spans="1:11" x14ac:dyDescent="0.25">
      <c r="A143" s="63" t="s">
        <v>374</v>
      </c>
      <c r="B143" s="78" t="s">
        <v>375</v>
      </c>
      <c r="C143" s="65"/>
      <c r="D143" s="66"/>
      <c r="E143" s="67"/>
      <c r="F143" s="67"/>
      <c r="G143" s="67"/>
      <c r="H143" s="13"/>
      <c r="I143" s="14"/>
      <c r="J143" s="6"/>
      <c r="K143" s="4"/>
    </row>
    <row r="144" spans="1:11" x14ac:dyDescent="0.25">
      <c r="A144" s="63"/>
      <c r="B144" s="70"/>
      <c r="C144" s="65"/>
      <c r="D144" s="66"/>
      <c r="E144" s="67"/>
      <c r="F144" s="67"/>
      <c r="G144" s="67"/>
      <c r="H144" s="13"/>
      <c r="I144" s="14"/>
      <c r="J144" s="6"/>
      <c r="K144" s="4"/>
    </row>
    <row r="145" spans="1:11" x14ac:dyDescent="0.25">
      <c r="A145" s="63"/>
      <c r="B145" s="70" t="s">
        <v>426</v>
      </c>
      <c r="C145" s="65" t="s">
        <v>2</v>
      </c>
      <c r="D145" s="66">
        <v>1</v>
      </c>
      <c r="E145" s="67"/>
      <c r="F145" s="67"/>
      <c r="G145" s="67"/>
      <c r="H145" s="13"/>
      <c r="I145" s="14"/>
      <c r="J145" s="6"/>
      <c r="K145" s="4"/>
    </row>
    <row r="146" spans="1:11" x14ac:dyDescent="0.25">
      <c r="A146" s="63"/>
      <c r="B146" s="70" t="s">
        <v>427</v>
      </c>
      <c r="C146" s="65" t="s">
        <v>7</v>
      </c>
      <c r="D146" s="66">
        <v>1</v>
      </c>
      <c r="E146" s="67"/>
      <c r="F146" s="67"/>
      <c r="G146" s="67"/>
      <c r="H146" s="13"/>
      <c r="I146" s="14"/>
      <c r="J146" s="6"/>
      <c r="K146" s="4"/>
    </row>
    <row r="147" spans="1:11" x14ac:dyDescent="0.25">
      <c r="A147" s="63"/>
      <c r="B147" s="70"/>
      <c r="C147" s="65"/>
      <c r="D147" s="66"/>
      <c r="E147" s="67"/>
      <c r="F147" s="67"/>
      <c r="G147" s="67"/>
      <c r="H147" s="13"/>
      <c r="I147" s="14"/>
      <c r="J147" s="6"/>
      <c r="K147" s="4"/>
    </row>
    <row r="148" spans="1:11" x14ac:dyDescent="0.25">
      <c r="A148" s="63"/>
      <c r="B148" s="70" t="s">
        <v>187</v>
      </c>
      <c r="C148" s="65" t="s">
        <v>2</v>
      </c>
      <c r="D148" s="66">
        <v>1</v>
      </c>
      <c r="E148" s="67"/>
      <c r="F148" s="67"/>
      <c r="G148" s="67"/>
      <c r="H148" s="13"/>
      <c r="I148" s="14"/>
      <c r="J148" s="6"/>
      <c r="K148" s="4"/>
    </row>
    <row r="149" spans="1:11" x14ac:dyDescent="0.25">
      <c r="A149" s="63"/>
      <c r="B149" s="70"/>
      <c r="C149" s="65"/>
      <c r="D149" s="66"/>
      <c r="E149" s="67"/>
      <c r="F149" s="67"/>
      <c r="G149" s="67"/>
      <c r="H149" s="13"/>
      <c r="I149" s="14"/>
      <c r="J149" s="6"/>
      <c r="K149" s="4"/>
    </row>
    <row r="150" spans="1:11" x14ac:dyDescent="0.25">
      <c r="A150" s="63"/>
      <c r="B150" s="70" t="s">
        <v>428</v>
      </c>
      <c r="C150" s="65" t="s">
        <v>2</v>
      </c>
      <c r="D150" s="66">
        <v>1</v>
      </c>
      <c r="E150" s="67"/>
      <c r="F150" s="67"/>
      <c r="G150" s="67"/>
      <c r="H150" s="13"/>
      <c r="I150" s="14"/>
      <c r="J150" s="6"/>
      <c r="K150" s="4"/>
    </row>
    <row r="151" spans="1:11" x14ac:dyDescent="0.25">
      <c r="A151" s="63"/>
      <c r="B151" s="70"/>
      <c r="C151" s="65"/>
      <c r="D151" s="66"/>
      <c r="E151" s="67"/>
      <c r="F151" s="67"/>
      <c r="G151" s="67"/>
      <c r="H151" s="13"/>
      <c r="I151" s="14"/>
      <c r="J151" s="6"/>
      <c r="K151" s="4"/>
    </row>
    <row r="152" spans="1:11" x14ac:dyDescent="0.25">
      <c r="A152" s="63"/>
      <c r="B152" s="70" t="s">
        <v>567</v>
      </c>
      <c r="C152" s="65" t="s">
        <v>2</v>
      </c>
      <c r="D152" s="66">
        <v>1</v>
      </c>
      <c r="E152" s="67"/>
      <c r="F152" s="67"/>
      <c r="G152" s="67"/>
      <c r="H152" s="13"/>
      <c r="I152" s="14"/>
      <c r="J152" s="6"/>
      <c r="K152" s="4"/>
    </row>
    <row r="153" spans="1:11" x14ac:dyDescent="0.25">
      <c r="A153" s="63"/>
      <c r="B153" s="70"/>
      <c r="C153" s="65"/>
      <c r="D153" s="66"/>
      <c r="E153" s="67"/>
      <c r="F153" s="67"/>
      <c r="G153" s="67"/>
      <c r="H153" s="13"/>
      <c r="I153" s="14"/>
      <c r="J153" s="6"/>
      <c r="K153" s="4"/>
    </row>
    <row r="154" spans="1:11" x14ac:dyDescent="0.25">
      <c r="A154" s="63" t="s">
        <v>376</v>
      </c>
      <c r="B154" s="78" t="s">
        <v>377</v>
      </c>
      <c r="C154" s="65"/>
      <c r="D154" s="66"/>
      <c r="E154" s="67"/>
      <c r="F154" s="67"/>
      <c r="G154" s="67"/>
      <c r="H154" s="13"/>
      <c r="I154" s="14"/>
      <c r="J154" s="6"/>
      <c r="K154" s="4"/>
    </row>
    <row r="155" spans="1:11" x14ac:dyDescent="0.25">
      <c r="A155" s="63"/>
      <c r="B155" s="70"/>
      <c r="C155" s="65"/>
      <c r="D155" s="66"/>
      <c r="E155" s="67"/>
      <c r="F155" s="67"/>
      <c r="G155" s="67"/>
      <c r="H155" s="13"/>
      <c r="I155" s="14"/>
      <c r="J155" s="6"/>
      <c r="K155" s="4"/>
    </row>
    <row r="156" spans="1:11" ht="41.4" x14ac:dyDescent="0.25">
      <c r="A156" s="63"/>
      <c r="B156" s="70" t="s">
        <v>429</v>
      </c>
      <c r="C156" s="65" t="s">
        <v>2</v>
      </c>
      <c r="D156" s="66">
        <v>1</v>
      </c>
      <c r="E156" s="67"/>
      <c r="F156" s="67"/>
      <c r="G156" s="67"/>
      <c r="H156" s="13"/>
      <c r="I156" s="14"/>
      <c r="J156" s="6"/>
      <c r="K156" s="4"/>
    </row>
    <row r="157" spans="1:11" x14ac:dyDescent="0.25">
      <c r="A157" s="63"/>
      <c r="B157" s="70"/>
      <c r="C157" s="65"/>
      <c r="D157" s="66"/>
      <c r="E157" s="67"/>
      <c r="F157" s="67"/>
      <c r="G157" s="67"/>
      <c r="H157" s="13"/>
      <c r="I157" s="14"/>
      <c r="J157" s="6"/>
      <c r="K157" s="4"/>
    </row>
    <row r="158" spans="1:11" x14ac:dyDescent="0.25">
      <c r="A158" s="63"/>
      <c r="B158" s="70" t="s">
        <v>430</v>
      </c>
      <c r="C158" s="65" t="s">
        <v>2</v>
      </c>
      <c r="D158" s="66">
        <v>1</v>
      </c>
      <c r="E158" s="67"/>
      <c r="F158" s="67"/>
      <c r="G158" s="67"/>
      <c r="H158" s="13"/>
      <c r="I158" s="14"/>
      <c r="J158" s="6"/>
      <c r="K158" s="4"/>
    </row>
    <row r="159" spans="1:11" x14ac:dyDescent="0.25">
      <c r="A159" s="63"/>
      <c r="B159" s="91"/>
      <c r="C159" s="92"/>
      <c r="D159" s="93"/>
      <c r="E159" s="94"/>
      <c r="F159" s="67"/>
      <c r="G159" s="67" t="str">
        <f t="shared" ref="G159" si="2">IF(E159="","",E159*F159)</f>
        <v/>
      </c>
      <c r="H159" s="13"/>
      <c r="I159" s="14"/>
      <c r="J159" s="6"/>
      <c r="K159" s="4"/>
    </row>
    <row r="160" spans="1:11" x14ac:dyDescent="0.25">
      <c r="A160" s="63"/>
      <c r="B160" s="95" t="s">
        <v>607</v>
      </c>
      <c r="C160" s="92"/>
      <c r="D160" s="93"/>
      <c r="E160" s="94"/>
      <c r="F160" s="67"/>
      <c r="G160" s="133">
        <f>SUM(G64:G159)</f>
        <v>0</v>
      </c>
      <c r="H160" s="13"/>
      <c r="I160" s="14"/>
      <c r="J160" s="6"/>
      <c r="K160" s="4"/>
    </row>
    <row r="161" spans="1:11" x14ac:dyDescent="0.25">
      <c r="A161" s="63"/>
      <c r="B161" s="64"/>
      <c r="C161" s="65"/>
      <c r="D161" s="66"/>
      <c r="E161" s="67"/>
      <c r="F161" s="67"/>
      <c r="G161" s="67"/>
      <c r="H161" s="13"/>
      <c r="I161" s="14"/>
      <c r="J161" s="6"/>
      <c r="K161" s="4"/>
    </row>
    <row r="162" spans="1:11" x14ac:dyDescent="0.25">
      <c r="A162" s="63" t="s">
        <v>609</v>
      </c>
      <c r="B162" s="75" t="s">
        <v>397</v>
      </c>
      <c r="C162" s="65"/>
      <c r="D162" s="66"/>
      <c r="E162" s="67"/>
      <c r="F162" s="67"/>
      <c r="G162" s="67"/>
      <c r="H162" s="13"/>
      <c r="I162" s="14"/>
      <c r="J162" s="6"/>
      <c r="K162" s="4"/>
    </row>
    <row r="163" spans="1:11" x14ac:dyDescent="0.25">
      <c r="A163" s="63"/>
      <c r="B163" s="64"/>
      <c r="C163" s="65"/>
      <c r="D163" s="66"/>
      <c r="E163" s="67"/>
      <c r="F163" s="67"/>
      <c r="G163" s="67"/>
      <c r="H163" s="13"/>
      <c r="I163" s="14"/>
      <c r="J163" s="6"/>
      <c r="K163" s="4"/>
    </row>
    <row r="164" spans="1:11" x14ac:dyDescent="0.25">
      <c r="A164" s="63" t="s">
        <v>63</v>
      </c>
      <c r="B164" s="76" t="s">
        <v>64</v>
      </c>
      <c r="C164" s="65"/>
      <c r="D164" s="66"/>
      <c r="E164" s="67"/>
      <c r="F164" s="67"/>
      <c r="G164" s="67"/>
      <c r="H164" s="13"/>
      <c r="I164" s="14"/>
      <c r="J164" s="6"/>
      <c r="K164" s="4"/>
    </row>
    <row r="165" spans="1:11" x14ac:dyDescent="0.25">
      <c r="A165" s="63"/>
      <c r="B165" s="64"/>
      <c r="C165" s="65"/>
      <c r="D165" s="66"/>
      <c r="E165" s="67"/>
      <c r="F165" s="67"/>
      <c r="G165" s="67"/>
      <c r="H165" s="13"/>
      <c r="I165" s="14"/>
      <c r="J165" s="6"/>
      <c r="K165" s="4"/>
    </row>
    <row r="166" spans="1:11" ht="96.6" x14ac:dyDescent="0.25">
      <c r="A166" s="63"/>
      <c r="B166" s="64" t="s">
        <v>65</v>
      </c>
      <c r="C166" s="65" t="s">
        <v>2</v>
      </c>
      <c r="D166" s="66">
        <v>1</v>
      </c>
      <c r="E166" s="67"/>
      <c r="F166" s="67"/>
      <c r="G166" s="67"/>
      <c r="H166" s="13"/>
      <c r="I166" s="14"/>
      <c r="J166" s="6"/>
      <c r="K166" s="4"/>
    </row>
    <row r="167" spans="1:11" x14ac:dyDescent="0.25">
      <c r="A167" s="63"/>
      <c r="B167" s="64"/>
      <c r="C167" s="65"/>
      <c r="D167" s="66"/>
      <c r="E167" s="67"/>
      <c r="F167" s="67"/>
      <c r="G167" s="67"/>
      <c r="H167" s="13"/>
      <c r="I167" s="14"/>
      <c r="J167" s="6"/>
      <c r="K167" s="4"/>
    </row>
    <row r="168" spans="1:11" x14ac:dyDescent="0.25">
      <c r="A168" s="63" t="s">
        <v>66</v>
      </c>
      <c r="B168" s="76" t="s">
        <v>67</v>
      </c>
      <c r="C168" s="65"/>
      <c r="D168" s="66"/>
      <c r="E168" s="67"/>
      <c r="F168" s="67"/>
      <c r="G168" s="67"/>
      <c r="H168" s="13"/>
      <c r="I168" s="14"/>
      <c r="J168" s="6"/>
      <c r="K168" s="4"/>
    </row>
    <row r="169" spans="1:11" x14ac:dyDescent="0.25">
      <c r="A169" s="63"/>
      <c r="B169" s="64"/>
      <c r="C169" s="65"/>
      <c r="D169" s="66"/>
      <c r="E169" s="67"/>
      <c r="F169" s="67"/>
      <c r="G169" s="67"/>
      <c r="H169" s="13"/>
      <c r="I169" s="14"/>
      <c r="J169" s="6"/>
      <c r="K169" s="4"/>
    </row>
    <row r="170" spans="1:11" ht="27.6" x14ac:dyDescent="0.25">
      <c r="A170" s="63"/>
      <c r="B170" s="64" t="s">
        <v>398</v>
      </c>
      <c r="C170" s="65"/>
      <c r="D170" s="66"/>
      <c r="E170" s="67"/>
      <c r="F170" s="67"/>
      <c r="G170" s="67"/>
      <c r="H170" s="13"/>
      <c r="I170" s="14"/>
      <c r="J170" s="6"/>
      <c r="K170" s="4"/>
    </row>
    <row r="171" spans="1:11" x14ac:dyDescent="0.25">
      <c r="A171" s="63"/>
      <c r="B171" s="64"/>
      <c r="C171" s="65"/>
      <c r="D171" s="66"/>
      <c r="E171" s="67"/>
      <c r="F171" s="67"/>
      <c r="G171" s="67"/>
      <c r="H171" s="13"/>
      <c r="I171" s="14"/>
      <c r="J171" s="6"/>
      <c r="K171" s="4"/>
    </row>
    <row r="172" spans="1:11" x14ac:dyDescent="0.25">
      <c r="A172" s="63"/>
      <c r="B172" s="64" t="s">
        <v>12</v>
      </c>
      <c r="C172" s="65"/>
      <c r="D172" s="66"/>
      <c r="E172" s="67"/>
      <c r="F172" s="67"/>
      <c r="G172" s="67"/>
      <c r="H172" s="13"/>
      <c r="I172" s="14"/>
      <c r="J172" s="6"/>
      <c r="K172" s="4"/>
    </row>
    <row r="173" spans="1:11" x14ac:dyDescent="0.25">
      <c r="A173" s="63"/>
      <c r="B173" s="64" t="s">
        <v>13</v>
      </c>
      <c r="C173" s="65" t="s">
        <v>2</v>
      </c>
      <c r="D173" s="66">
        <v>2</v>
      </c>
      <c r="E173" s="67"/>
      <c r="F173" s="67"/>
      <c r="G173" s="67"/>
      <c r="H173" s="13"/>
      <c r="I173" s="14"/>
      <c r="J173" s="6"/>
      <c r="K173" s="4"/>
    </row>
    <row r="174" spans="1:11" x14ac:dyDescent="0.25">
      <c r="A174" s="63"/>
      <c r="B174" s="64"/>
      <c r="C174" s="65"/>
      <c r="D174" s="66"/>
      <c r="E174" s="67"/>
      <c r="F174" s="67"/>
      <c r="G174" s="67"/>
      <c r="H174" s="13"/>
      <c r="I174" s="14"/>
      <c r="J174" s="6"/>
      <c r="K174" s="4"/>
    </row>
    <row r="175" spans="1:11" ht="28.8" x14ac:dyDescent="0.3">
      <c r="A175" s="63"/>
      <c r="B175" s="79" t="s">
        <v>68</v>
      </c>
      <c r="C175" s="65"/>
      <c r="D175" s="66"/>
      <c r="E175" s="67"/>
      <c r="F175" s="67"/>
      <c r="G175" s="67"/>
      <c r="H175" s="13"/>
      <c r="I175" s="14"/>
      <c r="J175" s="6"/>
      <c r="K175" s="4"/>
    </row>
    <row r="176" spans="1:11" x14ac:dyDescent="0.25">
      <c r="A176" s="63"/>
      <c r="B176" s="64"/>
      <c r="C176" s="65"/>
      <c r="D176" s="66"/>
      <c r="E176" s="67"/>
      <c r="F176" s="67"/>
      <c r="G176" s="67"/>
      <c r="H176" s="13"/>
      <c r="I176" s="14"/>
      <c r="J176" s="6"/>
      <c r="K176" s="4"/>
    </row>
    <row r="177" spans="1:11" x14ac:dyDescent="0.25">
      <c r="A177" s="63"/>
      <c r="B177" s="64" t="s">
        <v>69</v>
      </c>
      <c r="C177" s="65"/>
      <c r="D177" s="66"/>
      <c r="E177" s="67"/>
      <c r="F177" s="67"/>
      <c r="G177" s="67"/>
      <c r="H177" s="13"/>
      <c r="I177" s="14"/>
      <c r="J177" s="6"/>
      <c r="K177" s="4"/>
    </row>
    <row r="178" spans="1:11" x14ac:dyDescent="0.25">
      <c r="A178" s="63"/>
      <c r="B178" s="64"/>
      <c r="C178" s="65"/>
      <c r="D178" s="66"/>
      <c r="E178" s="67"/>
      <c r="F178" s="67"/>
      <c r="G178" s="67"/>
      <c r="H178" s="13"/>
      <c r="I178" s="14"/>
      <c r="J178" s="6"/>
      <c r="K178" s="4"/>
    </row>
    <row r="179" spans="1:11" x14ac:dyDescent="0.25">
      <c r="A179" s="63"/>
      <c r="B179" s="64" t="s">
        <v>16</v>
      </c>
      <c r="C179" s="65" t="s">
        <v>2</v>
      </c>
      <c r="D179" s="66">
        <v>2</v>
      </c>
      <c r="E179" s="67"/>
      <c r="F179" s="67"/>
      <c r="G179" s="67"/>
      <c r="H179" s="13"/>
      <c r="I179" s="14"/>
      <c r="J179" s="6"/>
      <c r="K179" s="4"/>
    </row>
    <row r="180" spans="1:11" x14ac:dyDescent="0.25">
      <c r="A180" s="63"/>
      <c r="B180" s="64"/>
      <c r="C180" s="65"/>
      <c r="D180" s="66"/>
      <c r="E180" s="67"/>
      <c r="F180" s="67"/>
      <c r="G180" s="67"/>
      <c r="H180" s="13"/>
      <c r="I180" s="14"/>
      <c r="J180" s="6"/>
      <c r="K180" s="4"/>
    </row>
    <row r="181" spans="1:11" x14ac:dyDescent="0.25">
      <c r="A181" s="63" t="s">
        <v>70</v>
      </c>
      <c r="B181" s="78" t="s">
        <v>71</v>
      </c>
      <c r="C181" s="65"/>
      <c r="D181" s="66"/>
      <c r="E181" s="67"/>
      <c r="F181" s="67"/>
      <c r="G181" s="67"/>
      <c r="H181" s="13"/>
      <c r="I181" s="14"/>
      <c r="J181" s="6"/>
      <c r="K181" s="4"/>
    </row>
    <row r="182" spans="1:11" x14ac:dyDescent="0.25">
      <c r="A182" s="63"/>
      <c r="B182" s="70"/>
      <c r="C182" s="65"/>
      <c r="D182" s="66"/>
      <c r="E182" s="67"/>
      <c r="F182" s="67"/>
      <c r="G182" s="67"/>
      <c r="H182" s="13"/>
      <c r="I182" s="14"/>
      <c r="J182" s="6"/>
      <c r="K182" s="4"/>
    </row>
    <row r="183" spans="1:11" x14ac:dyDescent="0.25">
      <c r="A183" s="63"/>
      <c r="B183" s="70" t="s">
        <v>431</v>
      </c>
      <c r="C183" s="65"/>
      <c r="D183" s="66"/>
      <c r="E183" s="67"/>
      <c r="F183" s="67"/>
      <c r="G183" s="67"/>
      <c r="H183" s="13"/>
      <c r="I183" s="14"/>
      <c r="J183" s="6"/>
      <c r="K183" s="4"/>
    </row>
    <row r="184" spans="1:11" x14ac:dyDescent="0.25">
      <c r="A184" s="63"/>
      <c r="B184" s="70" t="s">
        <v>160</v>
      </c>
      <c r="C184" s="65" t="s">
        <v>2</v>
      </c>
      <c r="D184" s="66">
        <v>1</v>
      </c>
      <c r="E184" s="67"/>
      <c r="F184" s="67"/>
      <c r="G184" s="67"/>
      <c r="H184" s="13"/>
      <c r="I184" s="14"/>
      <c r="J184" s="6"/>
      <c r="K184" s="4"/>
    </row>
    <row r="185" spans="1:11" x14ac:dyDescent="0.25">
      <c r="A185" s="63"/>
      <c r="B185" s="70"/>
      <c r="C185" s="65"/>
      <c r="D185" s="66"/>
      <c r="E185" s="67"/>
      <c r="F185" s="67"/>
      <c r="G185" s="67"/>
      <c r="H185" s="13"/>
      <c r="I185" s="14"/>
      <c r="J185" s="6"/>
      <c r="K185" s="4"/>
    </row>
    <row r="186" spans="1:11" x14ac:dyDescent="0.25">
      <c r="A186" s="63"/>
      <c r="B186" s="70" t="s">
        <v>432</v>
      </c>
      <c r="C186" s="65"/>
      <c r="D186" s="66"/>
      <c r="E186" s="67"/>
      <c r="F186" s="67"/>
      <c r="G186" s="67"/>
      <c r="H186" s="13"/>
      <c r="I186" s="14"/>
      <c r="J186" s="6"/>
      <c r="K186" s="4"/>
    </row>
    <row r="187" spans="1:11" x14ac:dyDescent="0.25">
      <c r="A187" s="63"/>
      <c r="B187" s="70" t="s">
        <v>160</v>
      </c>
      <c r="C187" s="65" t="s">
        <v>2</v>
      </c>
      <c r="D187" s="66">
        <v>1</v>
      </c>
      <c r="E187" s="67"/>
      <c r="F187" s="67"/>
      <c r="G187" s="67"/>
      <c r="H187" s="13"/>
      <c r="I187" s="14"/>
      <c r="J187" s="6"/>
      <c r="K187" s="4"/>
    </row>
    <row r="188" spans="1:11" x14ac:dyDescent="0.25">
      <c r="A188" s="63"/>
      <c r="B188" s="64"/>
      <c r="C188" s="65"/>
      <c r="D188" s="66"/>
      <c r="E188" s="67"/>
      <c r="F188" s="67"/>
      <c r="G188" s="67"/>
      <c r="H188" s="13"/>
      <c r="I188" s="14"/>
      <c r="J188" s="6"/>
      <c r="K188" s="4"/>
    </row>
    <row r="189" spans="1:11" x14ac:dyDescent="0.25">
      <c r="A189" s="63" t="s">
        <v>72</v>
      </c>
      <c r="B189" s="76" t="s">
        <v>75</v>
      </c>
      <c r="C189" s="65"/>
      <c r="D189" s="66"/>
      <c r="E189" s="67"/>
      <c r="F189" s="67"/>
      <c r="G189" s="67"/>
      <c r="H189" s="13"/>
      <c r="I189" s="14"/>
      <c r="J189" s="6"/>
      <c r="K189" s="4"/>
    </row>
    <row r="190" spans="1:11" x14ac:dyDescent="0.25">
      <c r="A190" s="63"/>
      <c r="B190" s="64"/>
      <c r="C190" s="65"/>
      <c r="D190" s="66"/>
      <c r="E190" s="67"/>
      <c r="F190" s="67"/>
      <c r="G190" s="67"/>
      <c r="H190" s="13"/>
      <c r="I190" s="14"/>
      <c r="J190" s="6"/>
      <c r="K190" s="4"/>
    </row>
    <row r="191" spans="1:11" x14ac:dyDescent="0.25">
      <c r="A191" s="63"/>
      <c r="B191" s="64" t="s">
        <v>76</v>
      </c>
      <c r="C191" s="65"/>
      <c r="D191" s="66"/>
      <c r="E191" s="67"/>
      <c r="F191" s="67"/>
      <c r="G191" s="67"/>
      <c r="H191" s="13"/>
      <c r="I191" s="14"/>
      <c r="J191" s="6"/>
      <c r="K191" s="4"/>
    </row>
    <row r="192" spans="1:11" x14ac:dyDescent="0.25">
      <c r="A192" s="63"/>
      <c r="B192" s="80" t="s">
        <v>679</v>
      </c>
      <c r="C192" s="65" t="s">
        <v>7</v>
      </c>
      <c r="D192" s="66">
        <v>1</v>
      </c>
      <c r="E192" s="67"/>
      <c r="F192" s="67"/>
      <c r="G192" s="67"/>
      <c r="H192" s="13"/>
      <c r="I192" s="14"/>
      <c r="J192" s="6"/>
      <c r="K192" s="4"/>
    </row>
    <row r="193" spans="1:11" x14ac:dyDescent="0.25">
      <c r="A193" s="63"/>
      <c r="B193" s="80" t="s">
        <v>77</v>
      </c>
      <c r="C193" s="65" t="s">
        <v>7</v>
      </c>
      <c r="D193" s="66">
        <v>2</v>
      </c>
      <c r="E193" s="67"/>
      <c r="F193" s="67"/>
      <c r="G193" s="67"/>
      <c r="H193" s="13"/>
      <c r="I193" s="14"/>
      <c r="J193" s="6"/>
      <c r="K193" s="4"/>
    </row>
    <row r="194" spans="1:11" x14ac:dyDescent="0.25">
      <c r="A194" s="63"/>
      <c r="B194" s="80"/>
      <c r="C194" s="65"/>
      <c r="D194" s="66"/>
      <c r="E194" s="67"/>
      <c r="F194" s="67"/>
      <c r="G194" s="67"/>
      <c r="H194" s="13"/>
      <c r="I194" s="14"/>
      <c r="J194" s="6"/>
      <c r="K194" s="4"/>
    </row>
    <row r="195" spans="1:11" x14ac:dyDescent="0.25">
      <c r="A195" s="63"/>
      <c r="B195" s="64" t="s">
        <v>78</v>
      </c>
      <c r="C195" s="65"/>
      <c r="D195" s="66"/>
      <c r="E195" s="67"/>
      <c r="F195" s="67"/>
      <c r="G195" s="67"/>
      <c r="H195" s="13"/>
      <c r="I195" s="14"/>
      <c r="J195" s="6"/>
      <c r="K195" s="4"/>
    </row>
    <row r="196" spans="1:11" x14ac:dyDescent="0.25">
      <c r="A196" s="63"/>
      <c r="B196" s="80" t="s">
        <v>79</v>
      </c>
      <c r="C196" s="65" t="s">
        <v>7</v>
      </c>
      <c r="D196" s="66">
        <v>1</v>
      </c>
      <c r="E196" s="67"/>
      <c r="F196" s="67"/>
      <c r="G196" s="67"/>
      <c r="H196" s="13"/>
      <c r="I196" s="14"/>
      <c r="J196" s="6"/>
      <c r="K196" s="4"/>
    </row>
    <row r="197" spans="1:11" x14ac:dyDescent="0.25">
      <c r="A197" s="63"/>
      <c r="B197" s="80" t="s">
        <v>80</v>
      </c>
      <c r="C197" s="65" t="s">
        <v>7</v>
      </c>
      <c r="D197" s="66">
        <v>1</v>
      </c>
      <c r="E197" s="67"/>
      <c r="F197" s="67"/>
      <c r="G197" s="67"/>
      <c r="H197" s="13"/>
      <c r="I197" s="14"/>
      <c r="J197" s="6"/>
      <c r="K197" s="4"/>
    </row>
    <row r="198" spans="1:11" x14ac:dyDescent="0.25">
      <c r="A198" s="63"/>
      <c r="B198" s="80" t="s">
        <v>81</v>
      </c>
      <c r="C198" s="65"/>
      <c r="D198" s="66"/>
      <c r="E198" s="67"/>
      <c r="F198" s="67"/>
      <c r="G198" s="67"/>
      <c r="H198" s="13"/>
      <c r="I198" s="14"/>
      <c r="J198" s="6"/>
      <c r="K198" s="4"/>
    </row>
    <row r="199" spans="1:11" x14ac:dyDescent="0.25">
      <c r="A199" s="63"/>
      <c r="B199" s="80" t="s">
        <v>82</v>
      </c>
      <c r="C199" s="65" t="s">
        <v>7</v>
      </c>
      <c r="D199" s="66">
        <v>2</v>
      </c>
      <c r="E199" s="67"/>
      <c r="F199" s="67"/>
      <c r="G199" s="67"/>
      <c r="H199" s="13"/>
      <c r="I199" s="14"/>
      <c r="J199" s="6"/>
      <c r="K199" s="4"/>
    </row>
    <row r="200" spans="1:11" x14ac:dyDescent="0.25">
      <c r="A200" s="63"/>
      <c r="B200" s="80" t="s">
        <v>83</v>
      </c>
      <c r="C200" s="65"/>
      <c r="D200" s="66"/>
      <c r="E200" s="67"/>
      <c r="F200" s="67"/>
      <c r="G200" s="67"/>
      <c r="H200" s="13"/>
      <c r="I200" s="14"/>
      <c r="J200" s="6"/>
      <c r="K200" s="4"/>
    </row>
    <row r="201" spans="1:11" x14ac:dyDescent="0.25">
      <c r="A201" s="63"/>
      <c r="B201" s="80" t="s">
        <v>84</v>
      </c>
      <c r="C201" s="65" t="s">
        <v>7</v>
      </c>
      <c r="D201" s="66">
        <v>2</v>
      </c>
      <c r="E201" s="67"/>
      <c r="F201" s="67"/>
      <c r="G201" s="67"/>
      <c r="H201" s="13"/>
      <c r="I201" s="14"/>
      <c r="J201" s="6"/>
      <c r="K201" s="4"/>
    </row>
    <row r="202" spans="1:11" x14ac:dyDescent="0.25">
      <c r="A202" s="63"/>
      <c r="B202" s="80" t="s">
        <v>82</v>
      </c>
      <c r="C202" s="65" t="s">
        <v>7</v>
      </c>
      <c r="D202" s="66">
        <v>2</v>
      </c>
      <c r="E202" s="67"/>
      <c r="F202" s="67"/>
      <c r="G202" s="67"/>
      <c r="H202" s="13"/>
      <c r="I202" s="14"/>
      <c r="J202" s="6"/>
      <c r="K202" s="4"/>
    </row>
    <row r="203" spans="1:11" x14ac:dyDescent="0.25">
      <c r="A203" s="63"/>
      <c r="B203" s="80" t="s">
        <v>679</v>
      </c>
      <c r="C203" s="65" t="s">
        <v>7</v>
      </c>
      <c r="D203" s="66">
        <v>1</v>
      </c>
      <c r="E203" s="67"/>
      <c r="F203" s="67"/>
      <c r="G203" s="67"/>
      <c r="H203" s="13"/>
      <c r="I203" s="14"/>
      <c r="J203" s="6"/>
      <c r="K203" s="4"/>
    </row>
    <row r="204" spans="1:11" x14ac:dyDescent="0.25">
      <c r="A204" s="63"/>
      <c r="B204" s="80" t="s">
        <v>85</v>
      </c>
      <c r="C204" s="65" t="s">
        <v>7</v>
      </c>
      <c r="D204" s="66">
        <v>2</v>
      </c>
      <c r="E204" s="67"/>
      <c r="F204" s="67"/>
      <c r="G204" s="67"/>
      <c r="H204" s="13"/>
      <c r="I204" s="14"/>
      <c r="J204" s="6"/>
      <c r="K204" s="4"/>
    </row>
    <row r="205" spans="1:11" x14ac:dyDescent="0.25">
      <c r="A205" s="63"/>
      <c r="B205" s="64"/>
      <c r="C205" s="65"/>
      <c r="D205" s="66"/>
      <c r="E205" s="67"/>
      <c r="F205" s="67"/>
      <c r="G205" s="67"/>
      <c r="H205" s="13"/>
      <c r="I205" s="14"/>
      <c r="J205" s="6"/>
      <c r="K205" s="4"/>
    </row>
    <row r="206" spans="1:11" x14ac:dyDescent="0.25">
      <c r="A206" s="63" t="s">
        <v>74</v>
      </c>
      <c r="B206" s="76" t="s">
        <v>73</v>
      </c>
      <c r="C206" s="65"/>
      <c r="D206" s="66"/>
      <c r="E206" s="67"/>
      <c r="F206" s="67"/>
      <c r="G206" s="67"/>
      <c r="H206" s="13"/>
      <c r="I206" s="14"/>
      <c r="J206" s="6"/>
      <c r="K206" s="4"/>
    </row>
    <row r="207" spans="1:11" x14ac:dyDescent="0.25">
      <c r="A207" s="63"/>
      <c r="B207" s="64"/>
      <c r="C207" s="65"/>
      <c r="D207" s="66"/>
      <c r="E207" s="67"/>
      <c r="F207" s="67"/>
      <c r="G207" s="67"/>
      <c r="H207" s="13"/>
      <c r="I207" s="14"/>
      <c r="J207" s="6"/>
      <c r="K207" s="4"/>
    </row>
    <row r="208" spans="1:11" x14ac:dyDescent="0.25">
      <c r="A208" s="63"/>
      <c r="B208" s="70" t="s">
        <v>396</v>
      </c>
      <c r="C208" s="65"/>
      <c r="D208" s="66"/>
      <c r="E208" s="67"/>
      <c r="F208" s="67"/>
      <c r="G208" s="67"/>
      <c r="H208" s="13"/>
      <c r="I208" s="14"/>
      <c r="J208" s="6"/>
      <c r="K208" s="4"/>
    </row>
    <row r="209" spans="1:11" x14ac:dyDescent="0.25">
      <c r="A209" s="63"/>
      <c r="B209" s="64" t="s">
        <v>296</v>
      </c>
      <c r="C209" s="65" t="s">
        <v>1</v>
      </c>
      <c r="D209" s="66"/>
      <c r="E209" s="67"/>
      <c r="F209" s="67"/>
      <c r="G209" s="67"/>
      <c r="H209" s="13"/>
      <c r="I209" s="14"/>
      <c r="J209" s="6"/>
      <c r="K209" s="4"/>
    </row>
    <row r="210" spans="1:11" x14ac:dyDescent="0.25">
      <c r="A210" s="63"/>
      <c r="B210" s="64" t="s">
        <v>141</v>
      </c>
      <c r="C210" s="65" t="s">
        <v>1</v>
      </c>
      <c r="D210" s="66"/>
      <c r="E210" s="67"/>
      <c r="F210" s="67"/>
      <c r="G210" s="67"/>
      <c r="H210" s="13"/>
      <c r="I210" s="14"/>
      <c r="J210" s="6"/>
      <c r="K210" s="4"/>
    </row>
    <row r="211" spans="1:11" x14ac:dyDescent="0.25">
      <c r="A211" s="63"/>
      <c r="B211" s="64" t="s">
        <v>145</v>
      </c>
      <c r="C211" s="65" t="s">
        <v>1</v>
      </c>
      <c r="D211" s="66"/>
      <c r="E211" s="67"/>
      <c r="F211" s="67"/>
      <c r="G211" s="67"/>
      <c r="H211" s="13"/>
      <c r="I211" s="14"/>
      <c r="J211" s="6"/>
      <c r="K211" s="4"/>
    </row>
    <row r="212" spans="1:11" x14ac:dyDescent="0.25">
      <c r="A212" s="63"/>
      <c r="B212" s="64" t="s">
        <v>142</v>
      </c>
      <c r="C212" s="65" t="s">
        <v>1</v>
      </c>
      <c r="D212" s="66"/>
      <c r="E212" s="67"/>
      <c r="F212" s="67"/>
      <c r="G212" s="67"/>
      <c r="H212" s="13"/>
      <c r="I212" s="14"/>
      <c r="J212" s="6"/>
      <c r="K212" s="4"/>
    </row>
    <row r="213" spans="1:11" x14ac:dyDescent="0.25">
      <c r="A213" s="63"/>
      <c r="B213" s="64" t="s">
        <v>144</v>
      </c>
      <c r="C213" s="65" t="s">
        <v>1</v>
      </c>
      <c r="D213" s="66"/>
      <c r="E213" s="67"/>
      <c r="F213" s="67"/>
      <c r="G213" s="67"/>
      <c r="H213" s="13"/>
      <c r="I213" s="14"/>
      <c r="J213" s="6"/>
      <c r="K213" s="4"/>
    </row>
    <row r="214" spans="1:11" x14ac:dyDescent="0.25">
      <c r="A214" s="63"/>
      <c r="B214" s="64" t="s">
        <v>143</v>
      </c>
      <c r="C214" s="65" t="s">
        <v>1</v>
      </c>
      <c r="D214" s="66"/>
      <c r="E214" s="67"/>
      <c r="F214" s="67"/>
      <c r="G214" s="67"/>
      <c r="H214" s="13"/>
      <c r="I214" s="14"/>
      <c r="J214" s="6"/>
      <c r="K214" s="4"/>
    </row>
    <row r="215" spans="1:11" x14ac:dyDescent="0.25">
      <c r="A215" s="63"/>
      <c r="B215" s="64" t="s">
        <v>583</v>
      </c>
      <c r="C215" s="65" t="s">
        <v>1</v>
      </c>
      <c r="D215" s="66">
        <v>20</v>
      </c>
      <c r="E215" s="67"/>
      <c r="F215" s="67"/>
      <c r="G215" s="67"/>
      <c r="H215" s="13"/>
      <c r="I215" s="14"/>
      <c r="J215" s="6"/>
      <c r="K215" s="4"/>
    </row>
    <row r="216" spans="1:11" ht="14.4" x14ac:dyDescent="0.3">
      <c r="A216" s="63"/>
      <c r="B216" s="79"/>
      <c r="C216" s="65"/>
      <c r="D216" s="66"/>
      <c r="E216" s="67"/>
      <c r="F216" s="67"/>
      <c r="G216" s="67"/>
      <c r="H216" s="13"/>
      <c r="I216" s="14"/>
      <c r="J216" s="6"/>
      <c r="K216" s="4"/>
    </row>
    <row r="217" spans="1:11" x14ac:dyDescent="0.25">
      <c r="A217" s="63"/>
      <c r="B217" s="64" t="s">
        <v>86</v>
      </c>
      <c r="C217" s="65" t="s">
        <v>2</v>
      </c>
      <c r="D217" s="66">
        <v>1</v>
      </c>
      <c r="E217" s="67"/>
      <c r="F217" s="67"/>
      <c r="G217" s="67"/>
      <c r="H217" s="13"/>
      <c r="I217" s="14"/>
      <c r="J217" s="6"/>
      <c r="K217" s="4"/>
    </row>
    <row r="218" spans="1:11" x14ac:dyDescent="0.25">
      <c r="A218" s="63"/>
      <c r="B218" s="64"/>
      <c r="C218" s="65"/>
      <c r="D218" s="66"/>
      <c r="E218" s="67"/>
      <c r="F218" s="67"/>
      <c r="G218" s="67"/>
      <c r="H218" s="13"/>
      <c r="I218" s="14"/>
      <c r="J218" s="6"/>
      <c r="K218" s="4"/>
    </row>
    <row r="219" spans="1:11" ht="27.6" x14ac:dyDescent="0.25">
      <c r="A219" s="63"/>
      <c r="B219" s="64" t="s">
        <v>87</v>
      </c>
      <c r="C219" s="65"/>
      <c r="D219" s="66"/>
      <c r="E219" s="67"/>
      <c r="F219" s="67"/>
      <c r="G219" s="67"/>
      <c r="H219" s="13"/>
      <c r="I219" s="14"/>
      <c r="J219" s="6"/>
      <c r="K219" s="4"/>
    </row>
    <row r="220" spans="1:11" x14ac:dyDescent="0.25">
      <c r="A220" s="63"/>
      <c r="B220" s="64"/>
      <c r="C220" s="65"/>
      <c r="D220" s="66"/>
      <c r="E220" s="67"/>
      <c r="F220" s="67"/>
      <c r="G220" s="67"/>
      <c r="H220" s="13"/>
      <c r="I220" s="14"/>
      <c r="J220" s="6"/>
      <c r="K220" s="4"/>
    </row>
    <row r="221" spans="1:11" x14ac:dyDescent="0.25">
      <c r="A221" s="63"/>
      <c r="B221" s="64" t="s">
        <v>296</v>
      </c>
      <c r="C221" s="65" t="s">
        <v>1</v>
      </c>
      <c r="D221" s="66"/>
      <c r="E221" s="67"/>
      <c r="F221" s="67"/>
      <c r="G221" s="67"/>
      <c r="H221" s="13"/>
      <c r="I221" s="14"/>
      <c r="J221" s="6"/>
      <c r="K221" s="4"/>
    </row>
    <row r="222" spans="1:11" x14ac:dyDescent="0.25">
      <c r="A222" s="63"/>
      <c r="B222" s="64" t="s">
        <v>141</v>
      </c>
      <c r="C222" s="65" t="s">
        <v>1</v>
      </c>
      <c r="D222" s="66"/>
      <c r="E222" s="67"/>
      <c r="F222" s="67"/>
      <c r="G222" s="67"/>
      <c r="H222" s="13"/>
      <c r="I222" s="14"/>
      <c r="J222" s="6"/>
      <c r="K222" s="4"/>
    </row>
    <row r="223" spans="1:11" x14ac:dyDescent="0.25">
      <c r="A223" s="63"/>
      <c r="B223" s="64" t="s">
        <v>145</v>
      </c>
      <c r="C223" s="65" t="s">
        <v>1</v>
      </c>
      <c r="D223" s="66"/>
      <c r="E223" s="67"/>
      <c r="F223" s="67"/>
      <c r="G223" s="67"/>
      <c r="H223" s="13"/>
      <c r="I223" s="14"/>
      <c r="J223" s="6"/>
      <c r="K223" s="4"/>
    </row>
    <row r="224" spans="1:11" x14ac:dyDescent="0.25">
      <c r="A224" s="63"/>
      <c r="B224" s="64" t="s">
        <v>142</v>
      </c>
      <c r="C224" s="65" t="s">
        <v>1</v>
      </c>
      <c r="D224" s="66"/>
      <c r="E224" s="67"/>
      <c r="F224" s="67"/>
      <c r="G224" s="67"/>
      <c r="H224" s="13"/>
      <c r="I224" s="14"/>
      <c r="J224" s="6"/>
      <c r="K224" s="4"/>
    </row>
    <row r="225" spans="1:11" x14ac:dyDescent="0.25">
      <c r="A225" s="63"/>
      <c r="B225" s="64" t="s">
        <v>144</v>
      </c>
      <c r="C225" s="65" t="s">
        <v>1</v>
      </c>
      <c r="D225" s="66"/>
      <c r="E225" s="67"/>
      <c r="F225" s="67"/>
      <c r="G225" s="67"/>
      <c r="H225" s="13"/>
      <c r="I225" s="14"/>
      <c r="J225" s="6"/>
      <c r="K225" s="4"/>
    </row>
    <row r="226" spans="1:11" x14ac:dyDescent="0.25">
      <c r="A226" s="63"/>
      <c r="B226" s="64" t="s">
        <v>143</v>
      </c>
      <c r="C226" s="65" t="s">
        <v>1</v>
      </c>
      <c r="D226" s="66"/>
      <c r="E226" s="67"/>
      <c r="F226" s="67"/>
      <c r="G226" s="67"/>
      <c r="H226" s="13"/>
      <c r="I226" s="14"/>
      <c r="J226" s="6"/>
      <c r="K226" s="4"/>
    </row>
    <row r="227" spans="1:11" x14ac:dyDescent="0.25">
      <c r="A227" s="63"/>
      <c r="B227" s="64" t="s">
        <v>583</v>
      </c>
      <c r="C227" s="65" t="s">
        <v>1</v>
      </c>
      <c r="D227" s="66">
        <v>20</v>
      </c>
      <c r="E227" s="67"/>
      <c r="F227" s="67"/>
      <c r="G227" s="67"/>
      <c r="H227" s="13"/>
      <c r="I227" s="14"/>
      <c r="J227" s="6"/>
      <c r="K227" s="4"/>
    </row>
    <row r="228" spans="1:11" x14ac:dyDescent="0.25">
      <c r="A228" s="63"/>
      <c r="B228" s="64"/>
      <c r="C228" s="65"/>
      <c r="D228" s="66"/>
      <c r="E228" s="67"/>
      <c r="F228" s="67"/>
      <c r="G228" s="67"/>
      <c r="H228" s="13"/>
      <c r="I228" s="14"/>
      <c r="J228" s="6"/>
      <c r="K228" s="4"/>
    </row>
    <row r="229" spans="1:11" x14ac:dyDescent="0.25">
      <c r="A229" s="63" t="s">
        <v>88</v>
      </c>
      <c r="B229" s="76" t="s">
        <v>15</v>
      </c>
      <c r="C229" s="65"/>
      <c r="D229" s="66"/>
      <c r="E229" s="67"/>
      <c r="F229" s="67"/>
      <c r="G229" s="67"/>
      <c r="H229" s="13"/>
      <c r="I229" s="14"/>
      <c r="J229" s="6"/>
      <c r="K229" s="4"/>
    </row>
    <row r="230" spans="1:11" x14ac:dyDescent="0.25">
      <c r="A230" s="63"/>
      <c r="B230" s="64"/>
      <c r="C230" s="65"/>
      <c r="D230" s="66"/>
      <c r="E230" s="67"/>
      <c r="F230" s="67"/>
      <c r="G230" s="67"/>
      <c r="H230" s="13"/>
      <c r="I230" s="14"/>
      <c r="J230" s="6"/>
      <c r="K230" s="4"/>
    </row>
    <row r="231" spans="1:11" ht="27.6" x14ac:dyDescent="0.25">
      <c r="A231" s="63"/>
      <c r="B231" s="81" t="s">
        <v>89</v>
      </c>
      <c r="C231" s="65" t="s">
        <v>2</v>
      </c>
      <c r="D231" s="66">
        <v>1</v>
      </c>
      <c r="E231" s="67"/>
      <c r="F231" s="67"/>
      <c r="G231" s="67"/>
      <c r="H231" s="13"/>
      <c r="I231" s="14"/>
      <c r="J231" s="6"/>
      <c r="K231" s="4"/>
    </row>
    <row r="232" spans="1:11" x14ac:dyDescent="0.25">
      <c r="A232" s="63"/>
      <c r="B232" s="64"/>
      <c r="C232" s="65"/>
      <c r="D232" s="66"/>
      <c r="E232" s="67"/>
      <c r="F232" s="67"/>
      <c r="G232" s="67"/>
      <c r="H232" s="13"/>
      <c r="I232" s="14"/>
      <c r="J232" s="6"/>
      <c r="K232" s="4"/>
    </row>
    <row r="233" spans="1:11" x14ac:dyDescent="0.25">
      <c r="A233" s="63" t="s">
        <v>90</v>
      </c>
      <c r="B233" s="76" t="s">
        <v>399</v>
      </c>
      <c r="C233" s="65"/>
      <c r="D233" s="66"/>
      <c r="E233" s="67"/>
      <c r="F233" s="67"/>
      <c r="G233" s="67"/>
      <c r="H233" s="13"/>
      <c r="I233" s="14"/>
      <c r="J233" s="6"/>
      <c r="K233" s="4"/>
    </row>
    <row r="234" spans="1:11" x14ac:dyDescent="0.25">
      <c r="A234" s="63"/>
      <c r="B234" s="64"/>
      <c r="C234" s="65"/>
      <c r="D234" s="66"/>
      <c r="E234" s="67"/>
      <c r="F234" s="67"/>
      <c r="G234" s="67"/>
      <c r="H234" s="13"/>
      <c r="I234" s="14"/>
      <c r="J234" s="6"/>
      <c r="K234" s="4"/>
    </row>
    <row r="235" spans="1:11" x14ac:dyDescent="0.25">
      <c r="A235" s="63"/>
      <c r="B235" s="64" t="s">
        <v>433</v>
      </c>
      <c r="C235" s="65"/>
      <c r="D235" s="66"/>
      <c r="E235" s="67"/>
      <c r="F235" s="67"/>
      <c r="G235" s="67"/>
      <c r="H235" s="13"/>
      <c r="I235" s="14"/>
      <c r="J235" s="6"/>
      <c r="K235" s="4"/>
    </row>
    <row r="236" spans="1:11" x14ac:dyDescent="0.25">
      <c r="A236" s="63"/>
      <c r="B236" s="64" t="s">
        <v>259</v>
      </c>
      <c r="C236" s="65" t="s">
        <v>2</v>
      </c>
      <c r="D236" s="66">
        <v>1</v>
      </c>
      <c r="E236" s="67"/>
      <c r="F236" s="67"/>
      <c r="G236" s="67"/>
      <c r="H236" s="13"/>
      <c r="I236" s="14"/>
      <c r="J236" s="6"/>
      <c r="K236" s="4"/>
    </row>
    <row r="237" spans="1:11" x14ac:dyDescent="0.25">
      <c r="A237" s="63"/>
      <c r="B237" s="64" t="s">
        <v>434</v>
      </c>
      <c r="C237" s="65" t="s">
        <v>2</v>
      </c>
      <c r="D237" s="66">
        <v>1</v>
      </c>
      <c r="E237" s="67"/>
      <c r="F237" s="67"/>
      <c r="G237" s="67"/>
      <c r="H237" s="13"/>
      <c r="I237" s="14"/>
      <c r="J237" s="6"/>
      <c r="K237" s="4"/>
    </row>
    <row r="238" spans="1:11" x14ac:dyDescent="0.25">
      <c r="A238" s="63"/>
      <c r="B238" s="64" t="s">
        <v>394</v>
      </c>
      <c r="C238" s="65" t="s">
        <v>2</v>
      </c>
      <c r="D238" s="66">
        <v>1</v>
      </c>
      <c r="E238" s="67"/>
      <c r="F238" s="67"/>
      <c r="G238" s="67"/>
      <c r="H238" s="13"/>
      <c r="I238" s="14"/>
      <c r="J238" s="6"/>
      <c r="K238" s="4"/>
    </row>
    <row r="239" spans="1:11" x14ac:dyDescent="0.25">
      <c r="A239" s="63"/>
      <c r="B239" s="64" t="s">
        <v>261</v>
      </c>
      <c r="C239" s="65" t="s">
        <v>2</v>
      </c>
      <c r="D239" s="66">
        <v>1</v>
      </c>
      <c r="E239" s="67"/>
      <c r="F239" s="67"/>
      <c r="G239" s="67"/>
      <c r="H239" s="13"/>
      <c r="I239" s="14"/>
      <c r="J239" s="6"/>
      <c r="K239" s="4"/>
    </row>
    <row r="240" spans="1:11" x14ac:dyDescent="0.25">
      <c r="A240" s="63"/>
      <c r="B240" s="64" t="s">
        <v>568</v>
      </c>
      <c r="C240" s="65" t="s">
        <v>2</v>
      </c>
      <c r="D240" s="66">
        <v>1</v>
      </c>
      <c r="E240" s="67"/>
      <c r="F240" s="67"/>
      <c r="G240" s="67"/>
      <c r="H240" s="13"/>
      <c r="I240" s="14"/>
      <c r="J240" s="6"/>
      <c r="K240" s="4"/>
    </row>
    <row r="241" spans="1:11" x14ac:dyDescent="0.25">
      <c r="A241" s="63"/>
      <c r="B241" s="64"/>
      <c r="C241" s="65"/>
      <c r="D241" s="66"/>
      <c r="E241" s="67"/>
      <c r="F241" s="67"/>
      <c r="G241" s="67"/>
      <c r="H241" s="13"/>
      <c r="I241" s="14"/>
      <c r="J241" s="6"/>
      <c r="K241" s="4"/>
    </row>
    <row r="242" spans="1:11" x14ac:dyDescent="0.25">
      <c r="A242" s="63" t="s">
        <v>91</v>
      </c>
      <c r="B242" s="76" t="s">
        <v>92</v>
      </c>
      <c r="C242" s="65"/>
      <c r="D242" s="66"/>
      <c r="E242" s="67"/>
      <c r="F242" s="67"/>
      <c r="G242" s="67"/>
      <c r="H242" s="13"/>
      <c r="I242" s="14"/>
      <c r="J242" s="6"/>
      <c r="K242" s="4"/>
    </row>
    <row r="243" spans="1:11" x14ac:dyDescent="0.25">
      <c r="A243" s="63"/>
      <c r="B243" s="64"/>
      <c r="C243" s="65"/>
      <c r="D243" s="66"/>
      <c r="E243" s="67"/>
      <c r="F243" s="67"/>
      <c r="G243" s="67"/>
      <c r="H243" s="13"/>
      <c r="I243" s="14"/>
      <c r="J243" s="6"/>
      <c r="K243" s="4"/>
    </row>
    <row r="244" spans="1:11" x14ac:dyDescent="0.25">
      <c r="A244" s="63"/>
      <c r="B244" s="64" t="s">
        <v>94</v>
      </c>
      <c r="C244" s="65" t="s">
        <v>2</v>
      </c>
      <c r="D244" s="66">
        <v>1</v>
      </c>
      <c r="E244" s="67"/>
      <c r="F244" s="67"/>
      <c r="G244" s="67"/>
      <c r="H244" s="13"/>
      <c r="I244" s="14"/>
      <c r="J244" s="6"/>
      <c r="K244" s="4"/>
    </row>
    <row r="245" spans="1:11" ht="28.8" x14ac:dyDescent="0.3">
      <c r="A245" s="63"/>
      <c r="B245" s="79" t="s">
        <v>93</v>
      </c>
      <c r="C245" s="65"/>
      <c r="D245" s="66"/>
      <c r="E245" s="67"/>
      <c r="F245" s="67"/>
      <c r="G245" s="67"/>
      <c r="H245" s="13"/>
      <c r="I245" s="14"/>
      <c r="J245" s="6"/>
      <c r="K245" s="4"/>
    </row>
    <row r="246" spans="1:11" x14ac:dyDescent="0.25">
      <c r="A246" s="63"/>
      <c r="B246" s="64"/>
      <c r="C246" s="65"/>
      <c r="D246" s="66"/>
      <c r="E246" s="67"/>
      <c r="F246" s="67"/>
      <c r="G246" s="67"/>
      <c r="H246" s="13"/>
      <c r="I246" s="14"/>
      <c r="J246" s="6"/>
      <c r="K246" s="4"/>
    </row>
    <row r="247" spans="1:11" ht="27.6" x14ac:dyDescent="0.25">
      <c r="A247" s="63"/>
      <c r="B247" s="64" t="s">
        <v>400</v>
      </c>
      <c r="C247" s="65"/>
      <c r="D247" s="66"/>
      <c r="E247" s="67"/>
      <c r="F247" s="67"/>
      <c r="G247" s="67"/>
      <c r="H247" s="13"/>
      <c r="I247" s="14"/>
      <c r="J247" s="6"/>
      <c r="K247" s="4"/>
    </row>
    <row r="248" spans="1:11" x14ac:dyDescent="0.25">
      <c r="A248" s="63"/>
      <c r="B248" s="91"/>
      <c r="C248" s="92"/>
      <c r="D248" s="93"/>
      <c r="E248" s="94"/>
      <c r="F248" s="67"/>
      <c r="G248" s="67" t="str">
        <f t="shared" ref="G248" si="3">IF(E248="","",E248*F248)</f>
        <v/>
      </c>
      <c r="H248" s="13"/>
      <c r="I248" s="14"/>
      <c r="J248" s="6"/>
      <c r="K248" s="4"/>
    </row>
    <row r="249" spans="1:11" x14ac:dyDescent="0.25">
      <c r="A249" s="63"/>
      <c r="B249" s="95" t="s">
        <v>607</v>
      </c>
      <c r="C249" s="92"/>
      <c r="D249" s="93"/>
      <c r="E249" s="94"/>
      <c r="F249" s="67"/>
      <c r="G249" s="133">
        <f>SUM(G162:G248)</f>
        <v>0</v>
      </c>
      <c r="H249" s="13"/>
      <c r="I249" s="14"/>
      <c r="J249" s="6"/>
      <c r="K249" s="4"/>
    </row>
    <row r="250" spans="1:11" x14ac:dyDescent="0.25">
      <c r="A250" s="63"/>
      <c r="B250" s="64"/>
      <c r="C250" s="65"/>
      <c r="D250" s="66"/>
      <c r="E250" s="67"/>
      <c r="F250" s="67"/>
      <c r="G250" s="67"/>
      <c r="H250" s="13"/>
      <c r="I250" s="14"/>
      <c r="J250" s="6"/>
      <c r="K250" s="4"/>
    </row>
    <row r="251" spans="1:11" ht="27.6" x14ac:dyDescent="0.25">
      <c r="A251" s="63" t="s">
        <v>610</v>
      </c>
      <c r="B251" s="82" t="s">
        <v>401</v>
      </c>
      <c r="C251" s="65"/>
      <c r="D251" s="66"/>
      <c r="E251" s="67"/>
      <c r="F251" s="67"/>
      <c r="G251" s="67"/>
      <c r="H251" s="13"/>
      <c r="I251" s="14"/>
      <c r="J251" s="6"/>
      <c r="K251" s="4"/>
    </row>
    <row r="252" spans="1:11" x14ac:dyDescent="0.25">
      <c r="A252" s="63"/>
      <c r="B252" s="64"/>
      <c r="C252" s="65"/>
      <c r="D252" s="66"/>
      <c r="E252" s="67"/>
      <c r="F252" s="67"/>
      <c r="G252" s="67"/>
      <c r="H252" s="13"/>
      <c r="I252" s="14"/>
      <c r="J252" s="6"/>
      <c r="K252" s="4"/>
    </row>
    <row r="253" spans="1:11" x14ac:dyDescent="0.25">
      <c r="A253" s="63" t="s">
        <v>95</v>
      </c>
      <c r="B253" s="76" t="s">
        <v>97</v>
      </c>
      <c r="C253" s="65"/>
      <c r="D253" s="66"/>
      <c r="E253" s="67"/>
      <c r="F253" s="67"/>
      <c r="G253" s="67"/>
      <c r="H253" s="13"/>
      <c r="I253" s="14"/>
      <c r="J253" s="6"/>
      <c r="K253" s="4"/>
    </row>
    <row r="254" spans="1:11" x14ac:dyDescent="0.25">
      <c r="A254" s="63"/>
      <c r="B254" s="64"/>
      <c r="C254" s="65"/>
      <c r="D254" s="66"/>
      <c r="E254" s="67"/>
      <c r="F254" s="67"/>
      <c r="G254" s="67"/>
      <c r="H254" s="13"/>
      <c r="I254" s="14"/>
      <c r="J254" s="6"/>
      <c r="K254" s="4"/>
    </row>
    <row r="255" spans="1:11" x14ac:dyDescent="0.25">
      <c r="A255" s="63"/>
      <c r="B255" s="64" t="s">
        <v>98</v>
      </c>
      <c r="C255" s="65"/>
      <c r="D255" s="66"/>
      <c r="E255" s="67"/>
      <c r="F255" s="67"/>
      <c r="G255" s="67"/>
      <c r="H255" s="13"/>
      <c r="I255" s="14"/>
      <c r="J255" s="6"/>
      <c r="K255" s="4"/>
    </row>
    <row r="256" spans="1:11" x14ac:dyDescent="0.25">
      <c r="A256" s="63"/>
      <c r="B256" s="64" t="s">
        <v>99</v>
      </c>
      <c r="C256" s="65"/>
      <c r="D256" s="66"/>
      <c r="E256" s="67"/>
      <c r="F256" s="67"/>
      <c r="G256" s="67"/>
      <c r="H256" s="13"/>
      <c r="I256" s="14"/>
      <c r="J256" s="6"/>
      <c r="K256" s="4"/>
    </row>
    <row r="257" spans="1:11" x14ac:dyDescent="0.25">
      <c r="A257" s="63"/>
      <c r="B257" s="64" t="s">
        <v>100</v>
      </c>
      <c r="C257" s="65"/>
      <c r="D257" s="66"/>
      <c r="E257" s="67"/>
      <c r="F257" s="67"/>
      <c r="G257" s="67"/>
      <c r="H257" s="13"/>
      <c r="I257" s="14"/>
      <c r="J257" s="6"/>
      <c r="K257" s="4"/>
    </row>
    <row r="258" spans="1:11" x14ac:dyDescent="0.25">
      <c r="A258" s="63"/>
      <c r="B258" s="64" t="s">
        <v>402</v>
      </c>
      <c r="C258" s="65"/>
      <c r="D258" s="66"/>
      <c r="E258" s="67"/>
      <c r="F258" s="67"/>
      <c r="G258" s="67"/>
      <c r="H258" s="13"/>
      <c r="I258" s="14"/>
      <c r="J258" s="6"/>
      <c r="K258" s="4"/>
    </row>
    <row r="259" spans="1:11" x14ac:dyDescent="0.25">
      <c r="A259" s="63"/>
      <c r="B259" s="64" t="s">
        <v>101</v>
      </c>
      <c r="C259" s="65"/>
      <c r="D259" s="66"/>
      <c r="E259" s="67"/>
      <c r="F259" s="67"/>
      <c r="G259" s="67"/>
      <c r="H259" s="13"/>
      <c r="I259" s="14"/>
      <c r="J259" s="6"/>
      <c r="K259" s="4"/>
    </row>
    <row r="260" spans="1:11" x14ac:dyDescent="0.25">
      <c r="A260" s="63"/>
      <c r="B260" s="64" t="s">
        <v>102</v>
      </c>
      <c r="C260" s="65"/>
      <c r="D260" s="66"/>
      <c r="E260" s="67"/>
      <c r="F260" s="67"/>
      <c r="G260" s="67"/>
      <c r="H260" s="13"/>
      <c r="I260" s="14"/>
      <c r="J260" s="6"/>
      <c r="K260" s="4"/>
    </row>
    <row r="261" spans="1:11" x14ac:dyDescent="0.25">
      <c r="A261" s="63"/>
      <c r="B261" s="64" t="s">
        <v>12</v>
      </c>
      <c r="C261" s="65"/>
      <c r="D261" s="66"/>
      <c r="E261" s="67"/>
      <c r="F261" s="67"/>
      <c r="G261" s="67"/>
      <c r="H261" s="13"/>
      <c r="I261" s="14"/>
      <c r="J261" s="6"/>
      <c r="K261" s="4"/>
    </row>
    <row r="262" spans="1:11" x14ac:dyDescent="0.25">
      <c r="A262" s="63"/>
      <c r="B262" s="64" t="s">
        <v>13</v>
      </c>
      <c r="C262" s="65" t="s">
        <v>2</v>
      </c>
      <c r="D262" s="66">
        <v>1</v>
      </c>
      <c r="E262" s="67"/>
      <c r="F262" s="67"/>
      <c r="G262" s="67"/>
      <c r="H262" s="13"/>
      <c r="I262" s="14"/>
      <c r="J262" s="6"/>
      <c r="K262" s="4"/>
    </row>
    <row r="263" spans="1:11" x14ac:dyDescent="0.25">
      <c r="A263" s="63"/>
      <c r="B263" s="64"/>
      <c r="C263" s="65"/>
      <c r="D263" s="66"/>
      <c r="E263" s="67"/>
      <c r="F263" s="67"/>
      <c r="G263" s="67"/>
      <c r="H263" s="13"/>
      <c r="I263" s="14"/>
      <c r="J263" s="6"/>
      <c r="K263" s="4"/>
    </row>
    <row r="264" spans="1:11" x14ac:dyDescent="0.25">
      <c r="A264" s="63"/>
      <c r="B264" s="83" t="s">
        <v>103</v>
      </c>
      <c r="C264" s="65"/>
      <c r="D264" s="66"/>
      <c r="E264" s="67"/>
      <c r="F264" s="67"/>
      <c r="G264" s="67"/>
      <c r="H264" s="13"/>
      <c r="I264" s="14"/>
      <c r="J264" s="6"/>
      <c r="K264" s="4"/>
    </row>
    <row r="265" spans="1:11" x14ac:dyDescent="0.25">
      <c r="A265" s="63"/>
      <c r="B265" s="64"/>
      <c r="C265" s="65"/>
      <c r="D265" s="66"/>
      <c r="E265" s="67"/>
      <c r="F265" s="67"/>
      <c r="G265" s="67"/>
      <c r="H265" s="13"/>
      <c r="I265" s="14"/>
      <c r="J265" s="6"/>
      <c r="K265" s="4"/>
    </row>
    <row r="266" spans="1:11" x14ac:dyDescent="0.25">
      <c r="A266" s="63"/>
      <c r="B266" s="64" t="s">
        <v>104</v>
      </c>
      <c r="C266" s="65" t="s">
        <v>2</v>
      </c>
      <c r="D266" s="66">
        <v>1</v>
      </c>
      <c r="E266" s="67"/>
      <c r="F266" s="67"/>
      <c r="G266" s="67"/>
      <c r="H266" s="13"/>
      <c r="I266" s="14"/>
      <c r="J266" s="6"/>
      <c r="K266" s="4"/>
    </row>
    <row r="267" spans="1:11" x14ac:dyDescent="0.25">
      <c r="A267" s="63"/>
      <c r="B267" s="64" t="s">
        <v>403</v>
      </c>
      <c r="C267" s="65" t="s">
        <v>2</v>
      </c>
      <c r="D267" s="66">
        <v>1</v>
      </c>
      <c r="E267" s="67"/>
      <c r="F267" s="67"/>
      <c r="G267" s="67"/>
      <c r="H267" s="13"/>
      <c r="I267" s="14"/>
      <c r="J267" s="6"/>
      <c r="K267" s="4"/>
    </row>
    <row r="268" spans="1:11" x14ac:dyDescent="0.25">
      <c r="A268" s="63"/>
      <c r="B268" s="64" t="s">
        <v>107</v>
      </c>
      <c r="C268" s="65" t="s">
        <v>2</v>
      </c>
      <c r="D268" s="66">
        <v>1</v>
      </c>
      <c r="E268" s="67"/>
      <c r="F268" s="67"/>
      <c r="G268" s="67"/>
      <c r="H268" s="13"/>
      <c r="I268" s="14"/>
      <c r="J268" s="6"/>
      <c r="K268" s="4"/>
    </row>
    <row r="269" spans="1:11" x14ac:dyDescent="0.25">
      <c r="A269" s="63"/>
      <c r="B269" s="64" t="s">
        <v>105</v>
      </c>
      <c r="C269" s="65" t="s">
        <v>2</v>
      </c>
      <c r="D269" s="66">
        <v>1</v>
      </c>
      <c r="E269" s="67"/>
      <c r="F269" s="67"/>
      <c r="G269" s="67"/>
      <c r="H269" s="13"/>
      <c r="I269" s="14"/>
      <c r="J269" s="6"/>
      <c r="K269" s="4"/>
    </row>
    <row r="270" spans="1:11" x14ac:dyDescent="0.25">
      <c r="A270" s="63"/>
      <c r="B270" s="64" t="s">
        <v>106</v>
      </c>
      <c r="C270" s="65" t="s">
        <v>2</v>
      </c>
      <c r="D270" s="66">
        <v>1</v>
      </c>
      <c r="E270" s="67"/>
      <c r="F270" s="67"/>
      <c r="G270" s="67"/>
      <c r="H270" s="13"/>
      <c r="I270" s="14"/>
      <c r="J270" s="6"/>
      <c r="K270" s="4"/>
    </row>
    <row r="271" spans="1:11" x14ac:dyDescent="0.25">
      <c r="A271" s="63"/>
      <c r="B271" s="64"/>
      <c r="C271" s="65"/>
      <c r="D271" s="66"/>
      <c r="E271" s="67"/>
      <c r="F271" s="67"/>
      <c r="G271" s="67"/>
      <c r="H271" s="13"/>
      <c r="I271" s="14"/>
      <c r="J271" s="6"/>
      <c r="K271" s="4"/>
    </row>
    <row r="272" spans="1:11" x14ac:dyDescent="0.25">
      <c r="A272" s="63"/>
      <c r="B272" s="64" t="s">
        <v>108</v>
      </c>
      <c r="C272" s="65" t="s">
        <v>2</v>
      </c>
      <c r="D272" s="66">
        <v>1</v>
      </c>
      <c r="E272" s="67"/>
      <c r="F272" s="67"/>
      <c r="G272" s="67"/>
      <c r="H272" s="13"/>
      <c r="I272" s="14"/>
      <c r="J272" s="6"/>
      <c r="K272" s="4"/>
    </row>
    <row r="273" spans="1:11" x14ac:dyDescent="0.25">
      <c r="A273" s="63"/>
      <c r="B273" s="64" t="s">
        <v>404</v>
      </c>
      <c r="C273" s="65" t="s">
        <v>2</v>
      </c>
      <c r="D273" s="66">
        <v>1</v>
      </c>
      <c r="E273" s="67"/>
      <c r="F273" s="67"/>
      <c r="G273" s="67"/>
      <c r="H273" s="13"/>
      <c r="I273" s="14"/>
      <c r="J273" s="6"/>
      <c r="K273" s="4"/>
    </row>
    <row r="274" spans="1:11" x14ac:dyDescent="0.25">
      <c r="A274" s="63"/>
      <c r="B274" s="64" t="s">
        <v>16</v>
      </c>
      <c r="C274" s="65" t="s">
        <v>2</v>
      </c>
      <c r="D274" s="66">
        <v>1</v>
      </c>
      <c r="E274" s="67"/>
      <c r="F274" s="67"/>
      <c r="G274" s="67"/>
      <c r="H274" s="13"/>
      <c r="I274" s="14"/>
      <c r="J274" s="6"/>
      <c r="K274" s="4"/>
    </row>
    <row r="275" spans="1:11" x14ac:dyDescent="0.25">
      <c r="A275" s="63"/>
      <c r="B275" s="64"/>
      <c r="C275" s="65"/>
      <c r="D275" s="66"/>
      <c r="E275" s="67"/>
      <c r="F275" s="67"/>
      <c r="G275" s="67"/>
      <c r="H275" s="13"/>
      <c r="I275" s="14"/>
      <c r="J275" s="6"/>
      <c r="K275" s="4"/>
    </row>
    <row r="276" spans="1:11" x14ac:dyDescent="0.25">
      <c r="A276" s="63" t="s">
        <v>96</v>
      </c>
      <c r="B276" s="76" t="s">
        <v>110</v>
      </c>
      <c r="C276" s="65"/>
      <c r="D276" s="66"/>
      <c r="E276" s="67"/>
      <c r="F276" s="67"/>
      <c r="G276" s="67"/>
      <c r="H276" s="13"/>
      <c r="I276" s="14"/>
      <c r="J276" s="6"/>
      <c r="K276" s="4"/>
    </row>
    <row r="277" spans="1:11" x14ac:dyDescent="0.25">
      <c r="A277" s="63"/>
      <c r="B277" s="64"/>
      <c r="C277" s="65"/>
      <c r="D277" s="66"/>
      <c r="E277" s="67"/>
      <c r="F277" s="67"/>
      <c r="G277" s="67"/>
      <c r="H277" s="13"/>
      <c r="I277" s="14"/>
      <c r="J277" s="6"/>
      <c r="K277" s="4"/>
    </row>
    <row r="278" spans="1:11" ht="27.6" x14ac:dyDescent="0.25">
      <c r="A278" s="63"/>
      <c r="B278" s="64" t="s">
        <v>116</v>
      </c>
      <c r="C278" s="65"/>
      <c r="D278" s="66"/>
      <c r="E278" s="67"/>
      <c r="F278" s="67"/>
      <c r="G278" s="67"/>
      <c r="H278" s="13"/>
      <c r="I278" s="14"/>
      <c r="J278" s="6"/>
      <c r="K278" s="4"/>
    </row>
    <row r="279" spans="1:11" ht="28.8" x14ac:dyDescent="0.3">
      <c r="A279" s="63"/>
      <c r="B279" s="79" t="s">
        <v>117</v>
      </c>
      <c r="C279" s="65"/>
      <c r="D279" s="66"/>
      <c r="E279" s="67"/>
      <c r="F279" s="67"/>
      <c r="G279" s="67"/>
      <c r="H279" s="13"/>
      <c r="I279" s="14"/>
      <c r="J279" s="6"/>
      <c r="K279" s="4"/>
    </row>
    <row r="280" spans="1:11" x14ac:dyDescent="0.25">
      <c r="A280" s="63"/>
      <c r="B280" s="64"/>
      <c r="C280" s="65"/>
      <c r="D280" s="66"/>
      <c r="E280" s="67"/>
      <c r="F280" s="67"/>
      <c r="G280" s="67"/>
      <c r="H280" s="13"/>
      <c r="I280" s="14"/>
      <c r="J280" s="6"/>
      <c r="K280" s="4"/>
    </row>
    <row r="281" spans="1:11" x14ac:dyDescent="0.25">
      <c r="A281" s="63"/>
      <c r="B281" s="64" t="s">
        <v>111</v>
      </c>
      <c r="C281" s="65" t="s">
        <v>7</v>
      </c>
      <c r="D281" s="66">
        <v>2</v>
      </c>
      <c r="E281" s="67"/>
      <c r="F281" s="67"/>
      <c r="G281" s="67"/>
      <c r="H281" s="13"/>
      <c r="I281" s="14"/>
      <c r="J281" s="6"/>
      <c r="K281" s="4"/>
    </row>
    <row r="282" spans="1:11" x14ac:dyDescent="0.25">
      <c r="A282" s="63"/>
      <c r="B282" s="64" t="s">
        <v>112</v>
      </c>
      <c r="C282" s="65" t="s">
        <v>7</v>
      </c>
      <c r="D282" s="66">
        <v>1</v>
      </c>
      <c r="E282" s="67"/>
      <c r="F282" s="67"/>
      <c r="G282" s="67"/>
      <c r="H282" s="13"/>
      <c r="I282" s="14"/>
      <c r="J282" s="6"/>
      <c r="K282" s="4"/>
    </row>
    <row r="283" spans="1:11" x14ac:dyDescent="0.25">
      <c r="A283" s="63"/>
      <c r="B283" s="64" t="s">
        <v>113</v>
      </c>
      <c r="C283" s="65" t="s">
        <v>7</v>
      </c>
      <c r="D283" s="66">
        <v>2</v>
      </c>
      <c r="E283" s="67"/>
      <c r="F283" s="67"/>
      <c r="G283" s="67"/>
      <c r="H283" s="13"/>
      <c r="I283" s="14"/>
      <c r="J283" s="6"/>
      <c r="K283" s="4"/>
    </row>
    <row r="284" spans="1:11" x14ac:dyDescent="0.25">
      <c r="A284" s="63"/>
      <c r="B284" s="64" t="s">
        <v>114</v>
      </c>
      <c r="C284" s="65" t="s">
        <v>7</v>
      </c>
      <c r="D284" s="66">
        <v>1</v>
      </c>
      <c r="E284" s="67"/>
      <c r="F284" s="67"/>
      <c r="G284" s="67"/>
      <c r="H284" s="13"/>
      <c r="I284" s="14"/>
      <c r="J284" s="6"/>
      <c r="K284" s="4"/>
    </row>
    <row r="285" spans="1:11" x14ac:dyDescent="0.25">
      <c r="A285" s="63"/>
      <c r="B285" s="64" t="s">
        <v>405</v>
      </c>
      <c r="C285" s="65" t="s">
        <v>7</v>
      </c>
      <c r="D285" s="66">
        <v>1</v>
      </c>
      <c r="E285" s="67"/>
      <c r="F285" s="67"/>
      <c r="G285" s="67"/>
      <c r="H285" s="13"/>
      <c r="I285" s="14"/>
      <c r="J285" s="6"/>
      <c r="K285" s="4"/>
    </row>
    <row r="286" spans="1:11" x14ac:dyDescent="0.25">
      <c r="A286" s="63"/>
      <c r="B286" s="64" t="s">
        <v>115</v>
      </c>
      <c r="C286" s="65" t="s">
        <v>7</v>
      </c>
      <c r="D286" s="66">
        <v>1</v>
      </c>
      <c r="E286" s="67"/>
      <c r="F286" s="67"/>
      <c r="G286" s="67"/>
      <c r="H286" s="13"/>
      <c r="I286" s="14"/>
      <c r="J286" s="6"/>
      <c r="K286" s="4"/>
    </row>
    <row r="287" spans="1:11" x14ac:dyDescent="0.25">
      <c r="A287" s="63"/>
      <c r="B287" s="64"/>
      <c r="C287" s="65"/>
      <c r="D287" s="66"/>
      <c r="E287" s="67"/>
      <c r="F287" s="67"/>
      <c r="G287" s="67"/>
      <c r="H287" s="13"/>
      <c r="I287" s="14"/>
      <c r="J287" s="6"/>
      <c r="K287" s="4"/>
    </row>
    <row r="288" spans="1:11" x14ac:dyDescent="0.25">
      <c r="A288" s="63" t="s">
        <v>109</v>
      </c>
      <c r="B288" s="76" t="s">
        <v>119</v>
      </c>
      <c r="C288" s="65"/>
      <c r="D288" s="66"/>
      <c r="E288" s="67"/>
      <c r="F288" s="67"/>
      <c r="G288" s="67"/>
      <c r="H288" s="13"/>
      <c r="I288" s="14"/>
      <c r="J288" s="6"/>
      <c r="K288" s="4"/>
    </row>
    <row r="289" spans="1:11" x14ac:dyDescent="0.25">
      <c r="A289" s="63"/>
      <c r="B289" s="64"/>
      <c r="C289" s="65"/>
      <c r="D289" s="66"/>
      <c r="E289" s="67"/>
      <c r="F289" s="67"/>
      <c r="G289" s="67"/>
      <c r="H289" s="13"/>
      <c r="I289" s="14"/>
      <c r="J289" s="6"/>
      <c r="K289" s="4"/>
    </row>
    <row r="290" spans="1:11" x14ac:dyDescent="0.25">
      <c r="A290" s="63"/>
      <c r="B290" s="64" t="s">
        <v>120</v>
      </c>
      <c r="C290" s="65"/>
      <c r="D290" s="66"/>
      <c r="E290" s="67"/>
      <c r="F290" s="67"/>
      <c r="G290" s="67"/>
      <c r="H290" s="13"/>
      <c r="I290" s="14"/>
      <c r="J290" s="6"/>
      <c r="K290" s="4"/>
    </row>
    <row r="291" spans="1:11" ht="28.8" x14ac:dyDescent="0.3">
      <c r="A291" s="63"/>
      <c r="B291" s="79" t="s">
        <v>121</v>
      </c>
      <c r="C291" s="65"/>
      <c r="D291" s="66"/>
      <c r="E291" s="67"/>
      <c r="F291" s="67"/>
      <c r="G291" s="67"/>
      <c r="H291" s="13"/>
      <c r="I291" s="14"/>
      <c r="J291" s="6"/>
      <c r="K291" s="4"/>
    </row>
    <row r="292" spans="1:11" ht="14.4" x14ac:dyDescent="0.3">
      <c r="A292" s="63"/>
      <c r="B292" s="79"/>
      <c r="C292" s="65"/>
      <c r="D292" s="66"/>
      <c r="E292" s="67"/>
      <c r="F292" s="67"/>
      <c r="G292" s="67"/>
      <c r="H292" s="13"/>
      <c r="I292" s="14"/>
      <c r="J292" s="6"/>
      <c r="K292" s="4"/>
    </row>
    <row r="293" spans="1:11" x14ac:dyDescent="0.25">
      <c r="A293" s="63"/>
      <c r="B293" s="64" t="s">
        <v>236</v>
      </c>
      <c r="C293" s="65" t="s">
        <v>1</v>
      </c>
      <c r="D293" s="66" t="s">
        <v>168</v>
      </c>
      <c r="E293" s="67"/>
      <c r="F293" s="67"/>
      <c r="G293" s="67"/>
      <c r="H293" s="13"/>
      <c r="I293" s="14"/>
      <c r="J293" s="6"/>
      <c r="K293" s="4"/>
    </row>
    <row r="294" spans="1:11" x14ac:dyDescent="0.25">
      <c r="A294" s="63"/>
      <c r="B294" s="64" t="s">
        <v>237</v>
      </c>
      <c r="C294" s="65" t="s">
        <v>1</v>
      </c>
      <c r="D294" s="66" t="s">
        <v>168</v>
      </c>
      <c r="E294" s="67"/>
      <c r="F294" s="67"/>
      <c r="G294" s="67"/>
      <c r="H294" s="13"/>
      <c r="I294" s="14"/>
      <c r="J294" s="6"/>
      <c r="K294" s="4"/>
    </row>
    <row r="295" spans="1:11" x14ac:dyDescent="0.25">
      <c r="A295" s="63"/>
      <c r="B295" s="64" t="s">
        <v>238</v>
      </c>
      <c r="C295" s="65" t="s">
        <v>1</v>
      </c>
      <c r="D295" s="66" t="s">
        <v>168</v>
      </c>
      <c r="E295" s="67"/>
      <c r="F295" s="67"/>
      <c r="G295" s="67"/>
      <c r="H295" s="13"/>
      <c r="I295" s="14"/>
      <c r="J295" s="6"/>
      <c r="K295" s="4"/>
    </row>
    <row r="296" spans="1:11" x14ac:dyDescent="0.25">
      <c r="A296" s="63"/>
      <c r="B296" s="64" t="s">
        <v>239</v>
      </c>
      <c r="C296" s="65" t="s">
        <v>1</v>
      </c>
      <c r="D296" s="66" t="s">
        <v>168</v>
      </c>
      <c r="E296" s="67"/>
      <c r="F296" s="67"/>
      <c r="G296" s="67"/>
      <c r="H296" s="13"/>
      <c r="I296" s="14"/>
      <c r="J296" s="6"/>
      <c r="K296" s="4"/>
    </row>
    <row r="297" spans="1:11" x14ac:dyDescent="0.25">
      <c r="A297" s="63"/>
      <c r="B297" s="64" t="s">
        <v>240</v>
      </c>
      <c r="C297" s="65" t="s">
        <v>1</v>
      </c>
      <c r="D297" s="66" t="s">
        <v>168</v>
      </c>
      <c r="E297" s="67"/>
      <c r="F297" s="67"/>
      <c r="G297" s="67"/>
      <c r="H297" s="13"/>
      <c r="I297" s="14"/>
      <c r="J297" s="6"/>
      <c r="K297" s="4"/>
    </row>
    <row r="298" spans="1:11" x14ac:dyDescent="0.25">
      <c r="A298" s="63"/>
      <c r="B298" s="64" t="s">
        <v>241</v>
      </c>
      <c r="C298" s="65" t="s">
        <v>1</v>
      </c>
      <c r="D298" s="66">
        <v>6</v>
      </c>
      <c r="E298" s="67"/>
      <c r="F298" s="67"/>
      <c r="G298" s="67"/>
      <c r="H298" s="13"/>
      <c r="I298" s="14"/>
      <c r="J298" s="6"/>
      <c r="K298" s="4"/>
    </row>
    <row r="299" spans="1:11" x14ac:dyDescent="0.25">
      <c r="A299" s="63"/>
      <c r="B299" s="64" t="s">
        <v>242</v>
      </c>
      <c r="C299" s="65" t="s">
        <v>1</v>
      </c>
      <c r="D299" s="66" t="s">
        <v>168</v>
      </c>
      <c r="E299" s="67"/>
      <c r="F299" s="67"/>
      <c r="G299" s="67"/>
      <c r="H299" s="13"/>
      <c r="I299" s="14"/>
      <c r="J299" s="6"/>
      <c r="K299" s="4"/>
    </row>
    <row r="300" spans="1:11" x14ac:dyDescent="0.25">
      <c r="A300" s="63"/>
      <c r="B300" s="64"/>
      <c r="C300" s="65"/>
      <c r="D300" s="66"/>
      <c r="E300" s="67"/>
      <c r="F300" s="67"/>
      <c r="G300" s="67"/>
      <c r="H300" s="13"/>
      <c r="I300" s="14"/>
      <c r="J300" s="6"/>
      <c r="K300" s="4"/>
    </row>
    <row r="301" spans="1:11" x14ac:dyDescent="0.25">
      <c r="A301" s="63"/>
      <c r="B301" s="83" t="s">
        <v>122</v>
      </c>
      <c r="C301" s="65"/>
      <c r="D301" s="66"/>
      <c r="E301" s="67"/>
      <c r="F301" s="67"/>
      <c r="G301" s="67"/>
      <c r="H301" s="13"/>
      <c r="I301" s="14"/>
      <c r="J301" s="6"/>
      <c r="K301" s="4"/>
    </row>
    <row r="302" spans="1:11" x14ac:dyDescent="0.25">
      <c r="A302" s="63"/>
      <c r="B302" s="64"/>
      <c r="C302" s="65"/>
      <c r="D302" s="66"/>
      <c r="E302" s="67"/>
      <c r="F302" s="67"/>
      <c r="G302" s="67"/>
      <c r="H302" s="13"/>
      <c r="I302" s="14"/>
      <c r="J302" s="6"/>
      <c r="K302" s="4"/>
    </row>
    <row r="303" spans="1:11" x14ac:dyDescent="0.25">
      <c r="A303" s="63" t="s">
        <v>118</v>
      </c>
      <c r="B303" s="76" t="s">
        <v>124</v>
      </c>
      <c r="C303" s="65"/>
      <c r="D303" s="66"/>
      <c r="E303" s="67"/>
      <c r="F303" s="67"/>
      <c r="G303" s="67"/>
      <c r="H303" s="13"/>
      <c r="I303" s="14"/>
      <c r="J303" s="6"/>
      <c r="K303" s="4"/>
    </row>
    <row r="304" spans="1:11" x14ac:dyDescent="0.25">
      <c r="A304" s="63"/>
      <c r="B304" s="64"/>
      <c r="C304" s="65"/>
      <c r="D304" s="66"/>
      <c r="E304" s="67"/>
      <c r="F304" s="67"/>
      <c r="G304" s="67"/>
      <c r="H304" s="13"/>
      <c r="I304" s="14"/>
      <c r="J304" s="6"/>
      <c r="K304" s="4"/>
    </row>
    <row r="305" spans="1:11" ht="15" customHeight="1" x14ac:dyDescent="0.25">
      <c r="A305" s="63"/>
      <c r="B305" s="64" t="s">
        <v>125</v>
      </c>
      <c r="C305" s="65" t="s">
        <v>2</v>
      </c>
      <c r="D305" s="66">
        <v>1</v>
      </c>
      <c r="E305" s="67"/>
      <c r="F305" s="67"/>
      <c r="G305" s="67"/>
      <c r="H305" s="13"/>
      <c r="I305" s="14"/>
      <c r="J305" s="6"/>
      <c r="K305" s="4"/>
    </row>
    <row r="306" spans="1:11" x14ac:dyDescent="0.25">
      <c r="A306" s="63"/>
      <c r="B306" s="64"/>
      <c r="C306" s="65"/>
      <c r="D306" s="66"/>
      <c r="E306" s="67"/>
      <c r="F306" s="67"/>
      <c r="G306" s="67"/>
      <c r="H306" s="13"/>
      <c r="I306" s="14"/>
      <c r="J306" s="6"/>
      <c r="K306" s="4"/>
    </row>
    <row r="307" spans="1:11" x14ac:dyDescent="0.25">
      <c r="A307" s="63" t="s">
        <v>123</v>
      </c>
      <c r="B307" s="76" t="s">
        <v>399</v>
      </c>
      <c r="C307" s="65"/>
      <c r="D307" s="66"/>
      <c r="E307" s="67"/>
      <c r="F307" s="67"/>
      <c r="G307" s="67"/>
      <c r="H307" s="13"/>
      <c r="I307" s="14"/>
      <c r="J307" s="6"/>
      <c r="K307" s="4"/>
    </row>
    <row r="308" spans="1:11" x14ac:dyDescent="0.25">
      <c r="A308" s="63"/>
      <c r="B308" s="64"/>
      <c r="C308" s="65"/>
      <c r="D308" s="66"/>
      <c r="E308" s="67"/>
      <c r="F308" s="67"/>
      <c r="G308" s="67"/>
      <c r="H308" s="13"/>
      <c r="I308" s="14"/>
      <c r="J308" s="6"/>
      <c r="K308" s="4"/>
    </row>
    <row r="309" spans="1:11" x14ac:dyDescent="0.25">
      <c r="A309" s="63"/>
      <c r="B309" s="64" t="s">
        <v>433</v>
      </c>
      <c r="C309" s="65"/>
      <c r="D309" s="66"/>
      <c r="E309" s="67"/>
      <c r="F309" s="67"/>
      <c r="G309" s="67"/>
      <c r="H309" s="13"/>
      <c r="I309" s="14"/>
      <c r="J309" s="6"/>
      <c r="K309" s="4"/>
    </row>
    <row r="310" spans="1:11" x14ac:dyDescent="0.25">
      <c r="A310" s="63"/>
      <c r="B310" s="64" t="s">
        <v>259</v>
      </c>
      <c r="C310" s="65" t="s">
        <v>2</v>
      </c>
      <c r="D310" s="66">
        <v>1</v>
      </c>
      <c r="E310" s="67"/>
      <c r="F310" s="67"/>
      <c r="G310" s="67"/>
      <c r="H310" s="13"/>
      <c r="I310" s="14"/>
      <c r="J310" s="6"/>
      <c r="K310" s="4"/>
    </row>
    <row r="311" spans="1:11" x14ac:dyDescent="0.25">
      <c r="A311" s="63"/>
      <c r="B311" s="64" t="s">
        <v>435</v>
      </c>
      <c r="C311" s="65" t="s">
        <v>2</v>
      </c>
      <c r="D311" s="66">
        <v>1</v>
      </c>
      <c r="E311" s="67"/>
      <c r="F311" s="67"/>
      <c r="G311" s="67"/>
      <c r="H311" s="13"/>
      <c r="I311" s="14"/>
      <c r="J311" s="6"/>
      <c r="K311" s="4"/>
    </row>
    <row r="312" spans="1:11" x14ac:dyDescent="0.25">
      <c r="A312" s="63"/>
      <c r="B312" s="64" t="s">
        <v>436</v>
      </c>
      <c r="C312" s="65" t="s">
        <v>2</v>
      </c>
      <c r="D312" s="66">
        <v>1</v>
      </c>
      <c r="E312" s="67"/>
      <c r="F312" s="67"/>
      <c r="G312" s="67"/>
      <c r="H312" s="13"/>
      <c r="I312" s="14"/>
      <c r="J312" s="6"/>
      <c r="K312" s="4"/>
    </row>
    <row r="313" spans="1:11" x14ac:dyDescent="0.25">
      <c r="A313" s="63"/>
      <c r="B313" s="64" t="s">
        <v>437</v>
      </c>
      <c r="C313" s="65" t="s">
        <v>2</v>
      </c>
      <c r="D313" s="66">
        <v>1</v>
      </c>
      <c r="E313" s="67"/>
      <c r="F313" s="67"/>
      <c r="G313" s="67"/>
      <c r="H313" s="13"/>
      <c r="I313" s="14"/>
      <c r="J313" s="6"/>
      <c r="K313" s="4"/>
    </row>
    <row r="314" spans="1:11" x14ac:dyDescent="0.25">
      <c r="A314" s="63"/>
      <c r="B314" s="64" t="s">
        <v>261</v>
      </c>
      <c r="C314" s="65" t="s">
        <v>2</v>
      </c>
      <c r="D314" s="66">
        <v>1</v>
      </c>
      <c r="E314" s="67"/>
      <c r="F314" s="67"/>
      <c r="G314" s="67"/>
      <c r="H314" s="13"/>
      <c r="I314" s="14"/>
      <c r="J314" s="6"/>
      <c r="K314" s="4"/>
    </row>
    <row r="315" spans="1:11" x14ac:dyDescent="0.25">
      <c r="A315" s="63"/>
      <c r="B315" s="64" t="s">
        <v>568</v>
      </c>
      <c r="C315" s="65" t="s">
        <v>2</v>
      </c>
      <c r="D315" s="66">
        <v>1</v>
      </c>
      <c r="E315" s="67"/>
      <c r="F315" s="67"/>
      <c r="G315" s="67"/>
      <c r="H315" s="13"/>
      <c r="I315" s="14"/>
      <c r="J315" s="6"/>
      <c r="K315" s="4"/>
    </row>
    <row r="316" spans="1:11" x14ac:dyDescent="0.25">
      <c r="A316" s="63"/>
      <c r="B316" s="64"/>
      <c r="C316" s="65"/>
      <c r="D316" s="66"/>
      <c r="E316" s="67"/>
      <c r="F316" s="67"/>
      <c r="G316" s="67"/>
      <c r="H316" s="13"/>
      <c r="I316" s="14"/>
      <c r="J316" s="6"/>
      <c r="K316" s="4"/>
    </row>
    <row r="317" spans="1:11" x14ac:dyDescent="0.25">
      <c r="A317" s="63" t="s">
        <v>126</v>
      </c>
      <c r="B317" s="76" t="s">
        <v>439</v>
      </c>
      <c r="C317" s="65"/>
      <c r="D317" s="66"/>
      <c r="E317" s="67"/>
      <c r="F317" s="67"/>
      <c r="G317" s="67"/>
      <c r="H317" s="13"/>
      <c r="I317" s="14"/>
      <c r="J317" s="6"/>
      <c r="K317" s="4"/>
    </row>
    <row r="318" spans="1:11" x14ac:dyDescent="0.25">
      <c r="A318" s="63"/>
      <c r="B318" s="64"/>
      <c r="C318" s="65"/>
      <c r="D318" s="66"/>
      <c r="E318" s="67"/>
      <c r="F318" s="67"/>
      <c r="G318" s="67"/>
      <c r="H318" s="13"/>
      <c r="I318" s="14"/>
      <c r="J318" s="6"/>
      <c r="K318" s="4"/>
    </row>
    <row r="319" spans="1:11" x14ac:dyDescent="0.25">
      <c r="A319" s="63"/>
      <c r="B319" s="64" t="s">
        <v>440</v>
      </c>
      <c r="C319" s="65" t="s">
        <v>7</v>
      </c>
      <c r="D319" s="66">
        <v>1</v>
      </c>
      <c r="E319" s="67"/>
      <c r="F319" s="67"/>
      <c r="G319" s="67"/>
      <c r="H319" s="13"/>
      <c r="I319" s="14"/>
      <c r="J319" s="6"/>
      <c r="K319" s="4"/>
    </row>
    <row r="320" spans="1:11" x14ac:dyDescent="0.25">
      <c r="A320" s="63"/>
      <c r="B320" s="64" t="s">
        <v>441</v>
      </c>
      <c r="C320" s="65" t="s">
        <v>7</v>
      </c>
      <c r="D320" s="66">
        <v>1</v>
      </c>
      <c r="E320" s="67"/>
      <c r="F320" s="67"/>
      <c r="G320" s="67"/>
      <c r="H320" s="13"/>
      <c r="I320" s="14"/>
      <c r="J320" s="6"/>
      <c r="K320" s="4"/>
    </row>
    <row r="321" spans="1:11" x14ac:dyDescent="0.25">
      <c r="A321" s="63"/>
      <c r="B321" s="64" t="s">
        <v>442</v>
      </c>
      <c r="C321" s="65" t="s">
        <v>7</v>
      </c>
      <c r="D321" s="66">
        <v>1</v>
      </c>
      <c r="E321" s="67"/>
      <c r="F321" s="67"/>
      <c r="G321" s="67"/>
      <c r="H321" s="13"/>
      <c r="I321" s="14"/>
      <c r="J321" s="6"/>
      <c r="K321" s="4"/>
    </row>
    <row r="322" spans="1:11" x14ac:dyDescent="0.25">
      <c r="A322" s="63"/>
      <c r="B322" s="64"/>
      <c r="C322" s="65"/>
      <c r="D322" s="66"/>
      <c r="E322" s="67"/>
      <c r="F322" s="67"/>
      <c r="G322" s="67"/>
      <c r="H322" s="13"/>
      <c r="I322" s="14"/>
      <c r="J322" s="6"/>
      <c r="K322" s="4"/>
    </row>
    <row r="323" spans="1:11" ht="27.6" x14ac:dyDescent="0.25">
      <c r="A323" s="63"/>
      <c r="B323" s="64" t="s">
        <v>443</v>
      </c>
      <c r="C323" s="65" t="s">
        <v>2</v>
      </c>
      <c r="D323" s="66">
        <v>1</v>
      </c>
      <c r="E323" s="67"/>
      <c r="F323" s="67"/>
      <c r="G323" s="67"/>
      <c r="H323" s="13"/>
      <c r="I323" s="14"/>
      <c r="J323" s="6"/>
      <c r="K323" s="4"/>
    </row>
    <row r="324" spans="1:11" x14ac:dyDescent="0.25">
      <c r="A324" s="63"/>
      <c r="B324" s="91"/>
      <c r="C324" s="92"/>
      <c r="D324" s="93"/>
      <c r="E324" s="94"/>
      <c r="F324" s="67"/>
      <c r="G324" s="67" t="str">
        <f t="shared" ref="G324" si="4">IF(E324="","",E324*F324)</f>
        <v/>
      </c>
      <c r="H324" s="13"/>
      <c r="I324" s="14"/>
      <c r="J324" s="6"/>
      <c r="K324" s="4"/>
    </row>
    <row r="325" spans="1:11" x14ac:dyDescent="0.25">
      <c r="A325" s="63"/>
      <c r="B325" s="95" t="s">
        <v>607</v>
      </c>
      <c r="C325" s="92"/>
      <c r="D325" s="93"/>
      <c r="E325" s="94"/>
      <c r="F325" s="67"/>
      <c r="G325" s="133">
        <f>SUM(G251:G324)</f>
        <v>0</v>
      </c>
      <c r="H325" s="13"/>
      <c r="I325" s="14"/>
      <c r="J325" s="6"/>
      <c r="K325" s="4"/>
    </row>
    <row r="326" spans="1:11" x14ac:dyDescent="0.25">
      <c r="A326" s="63"/>
      <c r="B326" s="64"/>
      <c r="C326" s="65"/>
      <c r="D326" s="66"/>
      <c r="E326" s="67"/>
      <c r="F326" s="67"/>
      <c r="G326" s="67"/>
      <c r="H326" s="13"/>
      <c r="I326" s="14"/>
      <c r="J326" s="6"/>
      <c r="K326" s="4"/>
    </row>
    <row r="327" spans="1:11" x14ac:dyDescent="0.25">
      <c r="A327" s="63" t="s">
        <v>611</v>
      </c>
      <c r="B327" s="82" t="s">
        <v>127</v>
      </c>
      <c r="C327" s="65"/>
      <c r="D327" s="66"/>
      <c r="E327" s="67"/>
      <c r="F327" s="67"/>
      <c r="G327" s="67"/>
      <c r="H327" s="13"/>
      <c r="I327" s="14"/>
      <c r="J327" s="6"/>
      <c r="K327" s="4"/>
    </row>
    <row r="328" spans="1:11" x14ac:dyDescent="0.25">
      <c r="A328" s="63"/>
      <c r="B328" s="64"/>
      <c r="C328" s="65"/>
      <c r="D328" s="66"/>
      <c r="E328" s="67"/>
      <c r="F328" s="67"/>
      <c r="G328" s="67"/>
      <c r="H328" s="13"/>
      <c r="I328" s="14"/>
      <c r="J328" s="6"/>
      <c r="K328" s="4"/>
    </row>
    <row r="329" spans="1:11" x14ac:dyDescent="0.25">
      <c r="A329" s="63" t="s">
        <v>128</v>
      </c>
      <c r="B329" s="76" t="s">
        <v>406</v>
      </c>
      <c r="C329" s="65"/>
      <c r="D329" s="66"/>
      <c r="E329" s="67"/>
      <c r="F329" s="67"/>
      <c r="G329" s="67"/>
      <c r="H329" s="13"/>
      <c r="I329" s="14"/>
      <c r="J329" s="6"/>
      <c r="K329" s="4"/>
    </row>
    <row r="330" spans="1:11" x14ac:dyDescent="0.25">
      <c r="A330" s="63"/>
      <c r="B330" s="64"/>
      <c r="C330" s="65"/>
      <c r="D330" s="66"/>
      <c r="E330" s="67"/>
      <c r="F330" s="67"/>
      <c r="G330" s="67"/>
      <c r="H330" s="13"/>
      <c r="I330" s="14"/>
      <c r="J330" s="6"/>
      <c r="K330" s="4"/>
    </row>
    <row r="331" spans="1:11" x14ac:dyDescent="0.25">
      <c r="A331" s="63"/>
      <c r="B331" s="64" t="s">
        <v>138</v>
      </c>
      <c r="C331" s="65"/>
      <c r="D331" s="66"/>
      <c r="E331" s="67"/>
      <c r="F331" s="67"/>
      <c r="G331" s="67"/>
      <c r="H331" s="13"/>
      <c r="I331" s="14"/>
      <c r="J331" s="6"/>
      <c r="K331" s="4"/>
    </row>
    <row r="332" spans="1:11" x14ac:dyDescent="0.25">
      <c r="A332" s="63"/>
      <c r="B332" s="64" t="s">
        <v>142</v>
      </c>
      <c r="C332" s="65" t="s">
        <v>1</v>
      </c>
      <c r="D332" s="66">
        <f>17*2</f>
        <v>34</v>
      </c>
      <c r="E332" s="67"/>
      <c r="F332" s="67"/>
      <c r="G332" s="67"/>
      <c r="H332" s="13"/>
      <c r="I332" s="14"/>
      <c r="J332" s="6"/>
      <c r="K332" s="4"/>
    </row>
    <row r="333" spans="1:11" x14ac:dyDescent="0.25">
      <c r="A333" s="63"/>
      <c r="B333" s="64" t="s">
        <v>144</v>
      </c>
      <c r="C333" s="65" t="s">
        <v>1</v>
      </c>
      <c r="D333" s="66" t="s">
        <v>168</v>
      </c>
      <c r="E333" s="67"/>
      <c r="F333" s="67"/>
      <c r="G333" s="67"/>
      <c r="H333" s="13"/>
      <c r="I333" s="14"/>
      <c r="J333" s="6"/>
      <c r="K333" s="4"/>
    </row>
    <row r="334" spans="1:11" x14ac:dyDescent="0.25">
      <c r="A334" s="63"/>
      <c r="B334" s="64" t="s">
        <v>143</v>
      </c>
      <c r="C334" s="65" t="s">
        <v>1</v>
      </c>
      <c r="D334" s="66">
        <f>(36+27)*2</f>
        <v>126</v>
      </c>
      <c r="E334" s="67"/>
      <c r="F334" s="67"/>
      <c r="G334" s="67"/>
      <c r="H334" s="13"/>
      <c r="I334" s="14"/>
      <c r="J334" s="6"/>
      <c r="K334" s="4"/>
    </row>
    <row r="335" spans="1:11" x14ac:dyDescent="0.25">
      <c r="A335" s="63"/>
      <c r="B335" s="71"/>
      <c r="C335" s="65"/>
      <c r="D335" s="66"/>
      <c r="E335" s="67"/>
      <c r="F335" s="67"/>
      <c r="G335" s="67"/>
      <c r="H335" s="13"/>
      <c r="I335" s="14"/>
      <c r="J335" s="6"/>
      <c r="K335" s="4"/>
    </row>
    <row r="336" spans="1:11" x14ac:dyDescent="0.25">
      <c r="A336" s="63" t="s">
        <v>146</v>
      </c>
      <c r="B336" s="84" t="s">
        <v>147</v>
      </c>
      <c r="C336" s="65"/>
      <c r="D336" s="66"/>
      <c r="E336" s="67"/>
      <c r="F336" s="67"/>
      <c r="G336" s="67"/>
      <c r="H336" s="13"/>
      <c r="I336" s="14"/>
      <c r="J336" s="6"/>
      <c r="K336" s="4"/>
    </row>
    <row r="337" spans="1:11" x14ac:dyDescent="0.25">
      <c r="A337" s="63"/>
      <c r="B337" s="71"/>
      <c r="C337" s="65"/>
      <c r="D337" s="66"/>
      <c r="E337" s="67"/>
      <c r="F337" s="67"/>
      <c r="G337" s="67"/>
      <c r="H337" s="13"/>
      <c r="I337" s="14"/>
      <c r="J337" s="6"/>
      <c r="K337" s="4"/>
    </row>
    <row r="338" spans="1:11" x14ac:dyDescent="0.25">
      <c r="A338" s="63"/>
      <c r="B338" s="71" t="s">
        <v>148</v>
      </c>
      <c r="C338" s="65" t="s">
        <v>2</v>
      </c>
      <c r="D338" s="66">
        <v>1</v>
      </c>
      <c r="E338" s="67"/>
      <c r="F338" s="67"/>
      <c r="G338" s="67"/>
      <c r="H338" s="13"/>
      <c r="I338" s="14"/>
      <c r="J338" s="6"/>
      <c r="K338" s="4"/>
    </row>
    <row r="339" spans="1:11" ht="27.6" x14ac:dyDescent="0.25">
      <c r="A339" s="63"/>
      <c r="B339" s="71" t="s">
        <v>438</v>
      </c>
      <c r="C339" s="65"/>
      <c r="D339" s="66"/>
      <c r="E339" s="67"/>
      <c r="F339" s="67"/>
      <c r="G339" s="67"/>
      <c r="H339" s="13"/>
      <c r="I339" s="14"/>
      <c r="J339" s="6"/>
      <c r="K339" s="4"/>
    </row>
    <row r="340" spans="1:11" x14ac:dyDescent="0.25">
      <c r="A340" s="63"/>
      <c r="B340" s="64" t="s">
        <v>142</v>
      </c>
      <c r="C340" s="65" t="s">
        <v>1</v>
      </c>
      <c r="D340" s="66">
        <f>17*2</f>
        <v>34</v>
      </c>
      <c r="E340" s="67"/>
      <c r="F340" s="67"/>
      <c r="G340" s="67"/>
      <c r="H340" s="13"/>
      <c r="I340" s="14"/>
      <c r="J340" s="6"/>
      <c r="K340" s="4"/>
    </row>
    <row r="341" spans="1:11" x14ac:dyDescent="0.25">
      <c r="A341" s="63"/>
      <c r="B341" s="64" t="s">
        <v>144</v>
      </c>
      <c r="C341" s="65" t="s">
        <v>1</v>
      </c>
      <c r="D341" s="66" t="s">
        <v>168</v>
      </c>
      <c r="E341" s="67"/>
      <c r="F341" s="67"/>
      <c r="G341" s="67"/>
      <c r="H341" s="13"/>
      <c r="I341" s="14"/>
      <c r="J341" s="6"/>
      <c r="K341" s="4"/>
    </row>
    <row r="342" spans="1:11" x14ac:dyDescent="0.25">
      <c r="A342" s="63"/>
      <c r="B342" s="64" t="s">
        <v>143</v>
      </c>
      <c r="C342" s="65" t="s">
        <v>1</v>
      </c>
      <c r="D342" s="66">
        <f>63*2</f>
        <v>126</v>
      </c>
      <c r="E342" s="67"/>
      <c r="F342" s="67"/>
      <c r="G342" s="67"/>
      <c r="H342" s="13"/>
      <c r="I342" s="14"/>
      <c r="J342" s="6"/>
      <c r="K342" s="4"/>
    </row>
    <row r="343" spans="1:11" x14ac:dyDescent="0.25">
      <c r="A343" s="63"/>
      <c r="B343" s="91"/>
      <c r="C343" s="92"/>
      <c r="D343" s="93"/>
      <c r="E343" s="94"/>
      <c r="F343" s="67"/>
      <c r="G343" s="67" t="str">
        <f t="shared" ref="G343" si="5">IF(E343="","",E343*F343)</f>
        <v/>
      </c>
      <c r="H343" s="13"/>
      <c r="I343" s="14"/>
      <c r="J343" s="6"/>
      <c r="K343" s="4"/>
    </row>
    <row r="344" spans="1:11" x14ac:dyDescent="0.25">
      <c r="A344" s="63"/>
      <c r="B344" s="95" t="s">
        <v>607</v>
      </c>
      <c r="C344" s="92"/>
      <c r="D344" s="93"/>
      <c r="E344" s="94"/>
      <c r="F344" s="67"/>
      <c r="G344" s="133">
        <f>SUM(G327:G343)</f>
        <v>0</v>
      </c>
      <c r="H344" s="13"/>
      <c r="I344" s="14"/>
      <c r="J344" s="6"/>
      <c r="K344" s="4"/>
    </row>
    <row r="345" spans="1:11" x14ac:dyDescent="0.25">
      <c r="A345" s="63"/>
      <c r="B345" s="214"/>
      <c r="C345" s="65"/>
      <c r="D345" s="66"/>
      <c r="E345" s="67"/>
      <c r="F345" s="67"/>
      <c r="G345" s="67"/>
      <c r="H345" s="13"/>
      <c r="I345" s="14"/>
      <c r="J345" s="6"/>
      <c r="K345" s="4"/>
    </row>
    <row r="346" spans="1:11" x14ac:dyDescent="0.25">
      <c r="A346" s="63"/>
      <c r="B346" s="155" t="str">
        <f>"Total "&amp;B63</f>
        <v>Total TRAVAUX HYDRAULIQUES</v>
      </c>
      <c r="C346" s="156"/>
      <c r="D346" s="157"/>
      <c r="E346" s="158"/>
      <c r="F346" s="159"/>
      <c r="G346" s="160">
        <f>G344+G325+G249+G160</f>
        <v>0</v>
      </c>
      <c r="H346" s="13"/>
      <c r="I346" s="14"/>
      <c r="J346" s="6"/>
      <c r="K346" s="4"/>
    </row>
    <row r="347" spans="1:11" x14ac:dyDescent="0.25">
      <c r="A347" s="63"/>
      <c r="B347" s="71"/>
      <c r="C347" s="65"/>
      <c r="D347" s="66"/>
      <c r="E347" s="67"/>
      <c r="F347" s="67"/>
      <c r="G347" s="67"/>
      <c r="H347" s="13"/>
      <c r="I347" s="14"/>
      <c r="J347" s="6"/>
      <c r="K347" s="4"/>
    </row>
    <row r="348" spans="1:11" x14ac:dyDescent="0.25">
      <c r="A348" s="72">
        <v>8</v>
      </c>
      <c r="B348" s="100" t="s">
        <v>308</v>
      </c>
      <c r="C348" s="73"/>
      <c r="D348" s="73"/>
      <c r="E348" s="73"/>
      <c r="F348" s="74"/>
      <c r="G348" s="74"/>
      <c r="H348" s="13"/>
      <c r="I348" s="14"/>
      <c r="J348" s="6"/>
      <c r="K348" s="4"/>
    </row>
    <row r="349" spans="1:11" x14ac:dyDescent="0.25">
      <c r="A349" s="63"/>
      <c r="B349" s="71"/>
      <c r="C349" s="65"/>
      <c r="D349" s="66"/>
      <c r="E349" s="67"/>
      <c r="F349" s="67"/>
      <c r="G349" s="67"/>
      <c r="H349" s="13"/>
      <c r="I349" s="14"/>
      <c r="J349" s="6"/>
      <c r="K349" s="4"/>
    </row>
    <row r="350" spans="1:11" x14ac:dyDescent="0.25">
      <c r="A350" s="63" t="s">
        <v>612</v>
      </c>
      <c r="B350" s="68" t="s">
        <v>309</v>
      </c>
      <c r="C350" s="65"/>
      <c r="D350" s="66"/>
      <c r="E350" s="67"/>
      <c r="F350" s="67"/>
      <c r="G350" s="67"/>
      <c r="H350" s="13"/>
      <c r="I350" s="14"/>
      <c r="J350" s="6"/>
      <c r="K350" s="4"/>
    </row>
    <row r="351" spans="1:11" x14ac:dyDescent="0.25">
      <c r="A351" s="63"/>
      <c r="B351" s="71"/>
      <c r="C351" s="65"/>
      <c r="D351" s="66"/>
      <c r="E351" s="67"/>
      <c r="F351" s="67"/>
      <c r="G351" s="67"/>
      <c r="H351" s="13"/>
      <c r="I351" s="14"/>
      <c r="J351" s="6"/>
      <c r="K351" s="4"/>
    </row>
    <row r="352" spans="1:11" x14ac:dyDescent="0.25">
      <c r="A352" s="63"/>
      <c r="B352" s="71" t="s">
        <v>310</v>
      </c>
      <c r="C352" s="292" t="s">
        <v>7</v>
      </c>
      <c r="D352" s="293">
        <v>1</v>
      </c>
      <c r="E352" s="67"/>
      <c r="F352" s="67"/>
      <c r="G352" s="67"/>
      <c r="H352" s="13"/>
      <c r="I352" s="14"/>
      <c r="J352" s="6"/>
      <c r="K352" s="4"/>
    </row>
    <row r="353" spans="1:11" x14ac:dyDescent="0.25">
      <c r="A353" s="63"/>
      <c r="B353" s="71" t="s">
        <v>284</v>
      </c>
      <c r="C353" s="292"/>
      <c r="D353" s="293"/>
      <c r="E353" s="67"/>
      <c r="F353" s="67"/>
      <c r="G353" s="67"/>
      <c r="H353" s="13"/>
      <c r="I353" s="14"/>
      <c r="J353" s="6"/>
      <c r="K353" s="4"/>
    </row>
    <row r="354" spans="1:11" x14ac:dyDescent="0.25">
      <c r="A354" s="63"/>
      <c r="B354" s="71" t="s">
        <v>154</v>
      </c>
      <c r="C354" s="292"/>
      <c r="D354" s="293"/>
      <c r="E354" s="67"/>
      <c r="F354" s="67"/>
      <c r="G354" s="67"/>
      <c r="H354" s="13"/>
      <c r="I354" s="14"/>
      <c r="J354" s="6"/>
      <c r="K354" s="4"/>
    </row>
    <row r="355" spans="1:11" x14ac:dyDescent="0.25">
      <c r="A355" s="63"/>
      <c r="B355" s="71" t="s">
        <v>207</v>
      </c>
      <c r="C355" s="292"/>
      <c r="D355" s="293"/>
      <c r="E355" s="67"/>
      <c r="F355" s="67"/>
      <c r="G355" s="67"/>
      <c r="H355" s="13"/>
      <c r="I355" s="14"/>
      <c r="J355" s="6"/>
      <c r="K355" s="4"/>
    </row>
    <row r="356" spans="1:11" x14ac:dyDescent="0.25">
      <c r="A356" s="63"/>
      <c r="B356" s="71"/>
      <c r="C356" s="65"/>
      <c r="D356" s="66"/>
      <c r="E356" s="67"/>
      <c r="F356" s="67"/>
      <c r="G356" s="67"/>
      <c r="H356" s="13"/>
      <c r="I356" s="14"/>
      <c r="J356" s="6"/>
      <c r="K356" s="4"/>
    </row>
    <row r="357" spans="1:11" x14ac:dyDescent="0.25">
      <c r="A357" s="63"/>
      <c r="B357" s="71" t="s">
        <v>342</v>
      </c>
      <c r="C357" s="65"/>
      <c r="D357" s="66"/>
      <c r="E357" s="67"/>
      <c r="F357" s="67"/>
      <c r="G357" s="67"/>
      <c r="H357" s="13"/>
      <c r="I357" s="14"/>
      <c r="J357" s="6"/>
      <c r="K357" s="4"/>
    </row>
    <row r="358" spans="1:11" x14ac:dyDescent="0.25">
      <c r="A358" s="63"/>
      <c r="B358" s="71" t="s">
        <v>311</v>
      </c>
      <c r="C358" s="65" t="s">
        <v>1</v>
      </c>
      <c r="D358" s="66">
        <v>9</v>
      </c>
      <c r="E358" s="67"/>
      <c r="F358" s="67"/>
      <c r="G358" s="67"/>
      <c r="H358" s="13"/>
      <c r="I358" s="14"/>
      <c r="J358" s="6"/>
      <c r="K358" s="4"/>
    </row>
    <row r="359" spans="1:11" x14ac:dyDescent="0.25">
      <c r="A359" s="63"/>
      <c r="B359" s="71"/>
      <c r="C359" s="65"/>
      <c r="D359" s="66"/>
      <c r="E359" s="67"/>
      <c r="F359" s="67"/>
      <c r="G359" s="67"/>
      <c r="H359" s="13"/>
      <c r="I359" s="14"/>
      <c r="J359" s="6"/>
      <c r="K359" s="4"/>
    </row>
    <row r="360" spans="1:11" x14ac:dyDescent="0.25">
      <c r="A360" s="63"/>
      <c r="B360" s="71" t="s">
        <v>312</v>
      </c>
      <c r="C360" s="65"/>
      <c r="D360" s="66"/>
      <c r="E360" s="67"/>
      <c r="F360" s="67"/>
      <c r="G360" s="67"/>
      <c r="H360" s="13"/>
      <c r="I360" s="14"/>
      <c r="J360" s="6"/>
      <c r="K360" s="4"/>
    </row>
    <row r="361" spans="1:11" x14ac:dyDescent="0.25">
      <c r="A361" s="63"/>
      <c r="B361" s="71" t="s">
        <v>160</v>
      </c>
      <c r="C361" s="65" t="s">
        <v>7</v>
      </c>
      <c r="D361" s="66">
        <v>1</v>
      </c>
      <c r="E361" s="67"/>
      <c r="F361" s="67"/>
      <c r="G361" s="67"/>
      <c r="H361" s="13"/>
      <c r="I361" s="14"/>
      <c r="J361" s="6"/>
      <c r="K361" s="4"/>
    </row>
    <row r="362" spans="1:11" x14ac:dyDescent="0.25">
      <c r="A362" s="63"/>
      <c r="B362" s="71"/>
      <c r="C362" s="65"/>
      <c r="D362" s="66"/>
      <c r="E362" s="67"/>
      <c r="F362" s="67"/>
      <c r="G362" s="67"/>
      <c r="H362" s="13"/>
      <c r="I362" s="14"/>
      <c r="J362" s="6"/>
      <c r="K362" s="4"/>
    </row>
    <row r="363" spans="1:11" x14ac:dyDescent="0.25">
      <c r="A363" s="63"/>
      <c r="B363" s="71" t="s">
        <v>419</v>
      </c>
      <c r="C363" s="65"/>
      <c r="D363" s="66"/>
      <c r="E363" s="67"/>
      <c r="F363" s="67"/>
      <c r="G363" s="67"/>
      <c r="H363" s="13"/>
      <c r="I363" s="14"/>
      <c r="J363" s="6"/>
      <c r="K363" s="4"/>
    </row>
    <row r="364" spans="1:11" x14ac:dyDescent="0.25">
      <c r="A364" s="63"/>
      <c r="B364" s="71" t="s">
        <v>160</v>
      </c>
      <c r="C364" s="65" t="s">
        <v>7</v>
      </c>
      <c r="D364" s="66">
        <v>1</v>
      </c>
      <c r="E364" s="67"/>
      <c r="F364" s="67"/>
      <c r="G364" s="67"/>
      <c r="H364" s="13"/>
      <c r="I364" s="14"/>
      <c r="J364" s="6"/>
      <c r="K364" s="4"/>
    </row>
    <row r="365" spans="1:11" x14ac:dyDescent="0.25">
      <c r="A365" s="63"/>
      <c r="B365" s="71"/>
      <c r="C365" s="65"/>
      <c r="D365" s="66"/>
      <c r="E365" s="67"/>
      <c r="F365" s="67"/>
      <c r="G365" s="67"/>
      <c r="H365" s="13"/>
      <c r="I365" s="14"/>
      <c r="J365" s="6"/>
      <c r="K365" s="4"/>
    </row>
    <row r="366" spans="1:11" x14ac:dyDescent="0.25">
      <c r="A366" s="63"/>
      <c r="B366" s="71" t="s">
        <v>313</v>
      </c>
      <c r="C366" s="65" t="s">
        <v>7</v>
      </c>
      <c r="D366" s="66">
        <v>1</v>
      </c>
      <c r="E366" s="67"/>
      <c r="F366" s="67"/>
      <c r="G366" s="67"/>
      <c r="H366" s="13"/>
      <c r="I366" s="14"/>
      <c r="J366" s="6"/>
      <c r="K366" s="4"/>
    </row>
    <row r="367" spans="1:11" x14ac:dyDescent="0.25">
      <c r="A367" s="63"/>
      <c r="B367" s="91"/>
      <c r="C367" s="92"/>
      <c r="D367" s="93"/>
      <c r="E367" s="94"/>
      <c r="F367" s="67"/>
      <c r="G367" s="67" t="str">
        <f t="shared" ref="G367" si="6">IF(E367="","",E367*F367)</f>
        <v/>
      </c>
      <c r="H367" s="13"/>
      <c r="I367" s="14"/>
      <c r="J367" s="6"/>
      <c r="K367" s="4"/>
    </row>
    <row r="368" spans="1:11" x14ac:dyDescent="0.25">
      <c r="A368" s="63"/>
      <c r="B368" s="95" t="s">
        <v>607</v>
      </c>
      <c r="C368" s="92"/>
      <c r="D368" s="93"/>
      <c r="E368" s="94"/>
      <c r="F368" s="67"/>
      <c r="G368" s="133">
        <f>SUM(G350:G367)</f>
        <v>0</v>
      </c>
      <c r="H368" s="13"/>
      <c r="I368" s="14"/>
      <c r="J368" s="6"/>
      <c r="K368" s="4"/>
    </row>
    <row r="369" spans="1:19" x14ac:dyDescent="0.25">
      <c r="A369" s="63"/>
      <c r="B369" s="64"/>
      <c r="C369" s="65"/>
      <c r="D369" s="66"/>
      <c r="E369" s="67"/>
      <c r="F369" s="67"/>
      <c r="G369" s="67"/>
      <c r="H369" s="13"/>
      <c r="I369" s="14"/>
      <c r="J369" s="6"/>
      <c r="K369" s="4"/>
    </row>
    <row r="370" spans="1:19" ht="27.6" x14ac:dyDescent="0.25">
      <c r="A370" s="63"/>
      <c r="B370" s="155" t="str">
        <f>"Total "&amp;B350</f>
        <v>Total LT Adoucisseur / Arrivée eau industrielle - sous-sol Bât. A</v>
      </c>
      <c r="C370" s="156"/>
      <c r="D370" s="157"/>
      <c r="E370" s="158"/>
      <c r="F370" s="159"/>
      <c r="G370" s="160">
        <f>G368</f>
        <v>0</v>
      </c>
      <c r="H370" s="13"/>
      <c r="I370" s="14"/>
      <c r="J370" s="6"/>
      <c r="K370" s="4"/>
    </row>
    <row r="371" spans="1:19" x14ac:dyDescent="0.25">
      <c r="A371" s="63"/>
      <c r="B371" s="71"/>
      <c r="C371" s="65"/>
      <c r="D371" s="66"/>
      <c r="E371" s="67"/>
      <c r="F371" s="67"/>
      <c r="G371" s="67"/>
      <c r="H371" s="13"/>
      <c r="I371" s="14"/>
      <c r="J371" s="6"/>
      <c r="K371" s="4"/>
    </row>
    <row r="372" spans="1:19" x14ac:dyDescent="0.25">
      <c r="A372" s="63"/>
      <c r="B372" s="71"/>
      <c r="C372" s="65"/>
      <c r="D372" s="66"/>
      <c r="E372" s="67"/>
      <c r="F372" s="67"/>
      <c r="G372" s="67"/>
      <c r="H372" s="13"/>
      <c r="I372" s="14"/>
      <c r="J372" s="6"/>
      <c r="K372" s="4"/>
    </row>
    <row r="373" spans="1:19" ht="23.4" customHeight="1" x14ac:dyDescent="0.25">
      <c r="A373" s="294" t="s">
        <v>368</v>
      </c>
      <c r="B373" s="295"/>
      <c r="C373" s="295"/>
      <c r="D373" s="295"/>
      <c r="E373" s="295"/>
      <c r="F373" s="295"/>
      <c r="G373" s="296"/>
      <c r="H373" s="13"/>
      <c r="I373" s="14"/>
      <c r="J373" s="6"/>
      <c r="K373" s="4"/>
    </row>
    <row r="374" spans="1:19" ht="19.95" customHeight="1" x14ac:dyDescent="0.25">
      <c r="A374" s="96" t="s">
        <v>6</v>
      </c>
      <c r="B374" s="127" t="s">
        <v>369</v>
      </c>
      <c r="C374" s="128"/>
      <c r="D374" s="129"/>
      <c r="E374" s="130"/>
      <c r="F374" s="290" t="s">
        <v>370</v>
      </c>
      <c r="G374" s="291"/>
      <c r="H374" s="13"/>
      <c r="I374" s="14"/>
      <c r="J374" s="6"/>
      <c r="K374" s="4"/>
    </row>
    <row r="375" spans="1:19" x14ac:dyDescent="0.25">
      <c r="A375" s="63">
        <f>A6</f>
        <v>6</v>
      </c>
      <c r="B375" s="103" t="str">
        <f>B6</f>
        <v>TRAVAUX PREPARATOIRE - DEPOSE -DIVERS</v>
      </c>
      <c r="C375" s="57"/>
      <c r="E375" s="119"/>
      <c r="F375" s="277">
        <f>G61</f>
        <v>0</v>
      </c>
      <c r="G375" s="278"/>
      <c r="H375" s="13"/>
      <c r="I375" s="14"/>
      <c r="J375" s="6"/>
      <c r="K375" s="4"/>
    </row>
    <row r="376" spans="1:19" x14ac:dyDescent="0.25">
      <c r="A376" s="63">
        <f>A63</f>
        <v>7</v>
      </c>
      <c r="B376" s="103" t="str">
        <f>B63</f>
        <v>TRAVAUX HYDRAULIQUES</v>
      </c>
      <c r="C376" s="57"/>
      <c r="E376" s="119"/>
      <c r="F376" s="277">
        <f>G346</f>
        <v>0</v>
      </c>
      <c r="G376" s="278"/>
      <c r="H376" s="13"/>
      <c r="I376" s="14"/>
      <c r="J376" s="6"/>
      <c r="K376" s="4"/>
    </row>
    <row r="377" spans="1:19" ht="13.5" customHeight="1" x14ac:dyDescent="0.25">
      <c r="A377" s="106">
        <f>A348</f>
        <v>8</v>
      </c>
      <c r="B377" s="104" t="str">
        <f>B348</f>
        <v xml:space="preserve">TRAVAUX DE VENTILATION </v>
      </c>
      <c r="C377" s="101"/>
      <c r="D377" s="102"/>
      <c r="E377" s="120"/>
      <c r="F377" s="279">
        <f>G370</f>
        <v>0</v>
      </c>
      <c r="G377" s="280"/>
      <c r="H377" s="7"/>
      <c r="J377" s="3"/>
      <c r="O377" s="7"/>
      <c r="P377" s="7"/>
      <c r="Q377" s="7"/>
      <c r="R377" s="7"/>
      <c r="S377" s="7"/>
    </row>
    <row r="378" spans="1:19" ht="13.5" customHeight="1" x14ac:dyDescent="0.25">
      <c r="A378" s="108"/>
      <c r="B378" s="122"/>
      <c r="C378" s="123"/>
      <c r="D378" s="124"/>
      <c r="E378" s="125"/>
      <c r="F378" s="56"/>
      <c r="G378" s="58"/>
      <c r="H378" s="7"/>
      <c r="J378" s="3"/>
      <c r="O378" s="7"/>
      <c r="P378" s="7"/>
      <c r="Q378" s="7"/>
      <c r="R378" s="7"/>
      <c r="S378" s="7"/>
    </row>
    <row r="379" spans="1:19" ht="13.5" customHeight="1" x14ac:dyDescent="0.25">
      <c r="A379" s="107"/>
      <c r="B379" s="105" t="s">
        <v>8</v>
      </c>
      <c r="C379" s="57"/>
      <c r="E379" s="121"/>
      <c r="F379" s="283">
        <f>SUM(G375:G377)</f>
        <v>0</v>
      </c>
      <c r="G379" s="284"/>
      <c r="J379" s="3"/>
    </row>
    <row r="380" spans="1:19" ht="13.5" customHeight="1" x14ac:dyDescent="0.25">
      <c r="A380" s="107"/>
      <c r="B380" s="105"/>
      <c r="C380" s="57"/>
      <c r="E380" s="121"/>
      <c r="F380" s="134"/>
      <c r="G380" s="135"/>
      <c r="J380" s="3"/>
    </row>
    <row r="381" spans="1:19" ht="13.5" customHeight="1" x14ac:dyDescent="0.25">
      <c r="A381" s="107"/>
      <c r="B381" s="105" t="s">
        <v>10</v>
      </c>
      <c r="C381" s="57"/>
      <c r="E381" s="121"/>
      <c r="F381" s="285">
        <f>0.2*F379</f>
        <v>0</v>
      </c>
      <c r="G381" s="286"/>
      <c r="J381" s="3"/>
    </row>
    <row r="382" spans="1:19" ht="13.5" customHeight="1" x14ac:dyDescent="0.25">
      <c r="A382" s="107"/>
      <c r="B382" s="105"/>
      <c r="C382" s="57"/>
      <c r="E382" s="121"/>
      <c r="F382" s="134"/>
      <c r="G382" s="135"/>
      <c r="J382" s="3"/>
    </row>
    <row r="383" spans="1:19" ht="13.5" customHeight="1" x14ac:dyDescent="0.25">
      <c r="A383" s="106"/>
      <c r="B383" s="126" t="s">
        <v>9</v>
      </c>
      <c r="C383" s="101"/>
      <c r="D383" s="102"/>
      <c r="E383" s="120"/>
      <c r="F383" s="281">
        <f>F381+F379</f>
        <v>0</v>
      </c>
      <c r="G383" s="282"/>
      <c r="H383" s="7"/>
      <c r="J383" s="3"/>
      <c r="O383" s="7"/>
      <c r="P383" s="7"/>
      <c r="Q383" s="7"/>
      <c r="R383" s="7"/>
      <c r="S383" s="7"/>
    </row>
    <row r="384" spans="1:19" x14ac:dyDescent="0.25">
      <c r="A384" s="108"/>
      <c r="B384" s="122"/>
      <c r="C384" s="110"/>
      <c r="D384" s="110"/>
      <c r="E384" s="110"/>
      <c r="F384" s="111"/>
      <c r="G384" s="112"/>
      <c r="H384" s="2"/>
      <c r="I384" s="11"/>
      <c r="J384" s="12"/>
      <c r="K384" s="2"/>
      <c r="L384" s="2"/>
      <c r="M384" s="2"/>
    </row>
    <row r="385" spans="1:13" x14ac:dyDescent="0.25">
      <c r="A385" s="107"/>
      <c r="B385" s="15"/>
      <c r="C385" s="66"/>
      <c r="D385" s="66"/>
      <c r="E385" s="66"/>
      <c r="F385" s="113"/>
      <c r="G385" s="114"/>
      <c r="H385" s="2"/>
      <c r="I385" s="11"/>
      <c r="J385" s="12"/>
      <c r="K385" s="2"/>
      <c r="L385" s="2"/>
      <c r="M385" s="2"/>
    </row>
    <row r="386" spans="1:13" x14ac:dyDescent="0.25">
      <c r="A386" s="107"/>
      <c r="B386" s="15"/>
      <c r="C386" s="66"/>
      <c r="D386" s="66"/>
      <c r="E386" s="66"/>
      <c r="F386" s="113"/>
      <c r="G386" s="114"/>
      <c r="H386" s="2"/>
      <c r="I386" s="11"/>
      <c r="J386" s="12"/>
      <c r="K386" s="2"/>
      <c r="L386" s="2"/>
      <c r="M386" s="2"/>
    </row>
    <row r="387" spans="1:13" x14ac:dyDescent="0.25">
      <c r="A387" s="107"/>
      <c r="B387" s="15"/>
      <c r="C387" s="66"/>
      <c r="D387" s="66"/>
      <c r="E387" s="66"/>
      <c r="F387" s="113"/>
      <c r="G387" s="114"/>
      <c r="H387" s="2"/>
      <c r="I387" s="11"/>
      <c r="J387" s="12"/>
      <c r="K387" s="2"/>
      <c r="L387" s="2"/>
      <c r="M387" s="2"/>
    </row>
    <row r="388" spans="1:13" x14ac:dyDescent="0.25">
      <c r="A388" s="107"/>
      <c r="B388" s="15"/>
      <c r="C388" s="66"/>
      <c r="D388" s="66"/>
      <c r="E388" s="66"/>
      <c r="F388" s="113"/>
      <c r="G388" s="114"/>
      <c r="H388" s="2"/>
      <c r="I388" s="11"/>
      <c r="J388" s="12"/>
      <c r="K388" s="2"/>
      <c r="L388" s="2"/>
      <c r="M388" s="2"/>
    </row>
    <row r="389" spans="1:13" x14ac:dyDescent="0.25">
      <c r="A389" s="107"/>
      <c r="B389" s="15"/>
      <c r="C389" s="66"/>
      <c r="D389" s="66"/>
      <c r="E389" s="66"/>
      <c r="F389" s="113"/>
      <c r="G389" s="114"/>
      <c r="H389" s="2"/>
      <c r="I389" s="11"/>
      <c r="J389" s="12"/>
      <c r="K389" s="2"/>
      <c r="L389" s="2"/>
      <c r="M389" s="2"/>
    </row>
    <row r="390" spans="1:13" x14ac:dyDescent="0.25">
      <c r="A390" s="106"/>
      <c r="B390" s="109"/>
      <c r="C390" s="115"/>
      <c r="D390" s="115"/>
      <c r="E390" s="115"/>
      <c r="F390" s="116"/>
      <c r="G390" s="117"/>
      <c r="H390" s="2"/>
      <c r="I390" s="11"/>
      <c r="J390" s="12"/>
      <c r="K390" s="2"/>
      <c r="L390" s="2"/>
      <c r="M390" s="2"/>
    </row>
    <row r="391" spans="1:13" x14ac:dyDescent="0.25">
      <c r="A391" s="169" t="s">
        <v>633</v>
      </c>
      <c r="B391" s="170" t="s">
        <v>589</v>
      </c>
      <c r="C391" s="185"/>
      <c r="D391" s="185"/>
      <c r="E391" s="185"/>
      <c r="F391" s="186"/>
      <c r="G391" s="187"/>
      <c r="H391" s="2"/>
      <c r="I391" s="11"/>
      <c r="J391" s="12"/>
      <c r="K391" s="2"/>
      <c r="L391" s="2"/>
      <c r="M391" s="2"/>
    </row>
    <row r="392" spans="1:13" x14ac:dyDescent="0.25">
      <c r="A392" s="107"/>
      <c r="B392" s="15"/>
      <c r="C392" s="66"/>
      <c r="D392" s="66"/>
      <c r="E392" s="66"/>
      <c r="F392" s="113"/>
      <c r="G392" s="114"/>
      <c r="H392" s="2"/>
      <c r="I392" s="11"/>
      <c r="J392" s="12"/>
      <c r="K392" s="2"/>
      <c r="L392" s="2"/>
      <c r="M392" s="2"/>
    </row>
    <row r="393" spans="1:13" x14ac:dyDescent="0.25">
      <c r="A393" s="63" t="s">
        <v>625</v>
      </c>
      <c r="B393" s="188" t="s">
        <v>624</v>
      </c>
      <c r="C393" s="66"/>
      <c r="D393" s="66"/>
      <c r="E393" s="66"/>
      <c r="F393" s="113"/>
      <c r="G393" s="114"/>
      <c r="H393" s="2"/>
      <c r="I393" s="11"/>
      <c r="J393" s="12"/>
      <c r="K393" s="2"/>
      <c r="L393" s="2"/>
      <c r="M393" s="2"/>
    </row>
    <row r="394" spans="1:13" x14ac:dyDescent="0.25">
      <c r="A394" s="107"/>
      <c r="B394" s="15"/>
      <c r="C394" s="66"/>
      <c r="D394" s="66"/>
      <c r="E394" s="66"/>
      <c r="F394" s="113"/>
      <c r="G394" s="114"/>
      <c r="H394" s="2"/>
      <c r="I394" s="11"/>
      <c r="J394" s="12"/>
      <c r="K394" s="2"/>
      <c r="L394" s="2"/>
      <c r="M394" s="2"/>
    </row>
    <row r="395" spans="1:13" ht="27.6" x14ac:dyDescent="0.25">
      <c r="A395" s="107"/>
      <c r="B395" s="15" t="s">
        <v>626</v>
      </c>
      <c r="C395" s="66"/>
      <c r="D395" s="66"/>
      <c r="E395" s="66"/>
      <c r="F395" s="113"/>
      <c r="G395" s="114"/>
      <c r="H395" s="2"/>
      <c r="I395" s="11"/>
      <c r="J395" s="12"/>
      <c r="K395" s="2"/>
      <c r="L395" s="2"/>
      <c r="M395" s="2"/>
    </row>
    <row r="396" spans="1:13" x14ac:dyDescent="0.25">
      <c r="A396" s="107"/>
      <c r="B396" s="190" t="s">
        <v>628</v>
      </c>
      <c r="C396" s="66" t="s">
        <v>2</v>
      </c>
      <c r="D396" s="66">
        <v>1</v>
      </c>
      <c r="E396" s="66"/>
      <c r="F396" s="113"/>
      <c r="G396" s="114"/>
      <c r="H396" s="2"/>
      <c r="I396" s="11"/>
      <c r="J396" s="12"/>
      <c r="K396" s="2"/>
      <c r="L396" s="2"/>
      <c r="M396" s="2"/>
    </row>
    <row r="397" spans="1:13" x14ac:dyDescent="0.25">
      <c r="A397" s="107"/>
      <c r="B397" s="15"/>
      <c r="C397" s="66"/>
      <c r="D397" s="66"/>
      <c r="E397" s="66"/>
      <c r="F397" s="113"/>
      <c r="G397" s="114"/>
      <c r="H397" s="2"/>
      <c r="I397" s="11"/>
      <c r="J397" s="12"/>
      <c r="K397" s="2"/>
      <c r="L397" s="2"/>
      <c r="M397" s="2"/>
    </row>
    <row r="398" spans="1:13" x14ac:dyDescent="0.25">
      <c r="A398" s="107"/>
      <c r="B398" s="15" t="s">
        <v>627</v>
      </c>
      <c r="C398" s="66" t="s">
        <v>2</v>
      </c>
      <c r="D398" s="66">
        <v>1</v>
      </c>
      <c r="E398" s="66"/>
      <c r="F398" s="113"/>
      <c r="G398" s="114"/>
      <c r="H398" s="2"/>
      <c r="I398" s="11"/>
      <c r="J398" s="12"/>
      <c r="K398" s="2"/>
      <c r="L398" s="2"/>
      <c r="M398" s="2"/>
    </row>
    <row r="399" spans="1:13" x14ac:dyDescent="0.25">
      <c r="A399" s="107"/>
      <c r="B399" s="91"/>
      <c r="C399" s="92"/>
      <c r="D399" s="93"/>
      <c r="E399" s="94"/>
      <c r="F399" s="67"/>
      <c r="G399" s="67" t="str">
        <f t="shared" ref="G399" si="7">IF(E399="","",E399*F399)</f>
        <v/>
      </c>
      <c r="H399" s="2"/>
      <c r="I399" s="11"/>
      <c r="J399" s="12"/>
      <c r="K399" s="2"/>
      <c r="L399" s="2"/>
      <c r="M399" s="2"/>
    </row>
    <row r="400" spans="1:13" x14ac:dyDescent="0.25">
      <c r="A400" s="107"/>
      <c r="B400" s="95" t="s">
        <v>607</v>
      </c>
      <c r="C400" s="92"/>
      <c r="D400" s="93"/>
      <c r="E400" s="94"/>
      <c r="F400" s="67"/>
      <c r="G400" s="133">
        <f>SUM(G297:G399)</f>
        <v>0</v>
      </c>
      <c r="H400" s="2"/>
      <c r="I400" s="11"/>
      <c r="J400" s="12"/>
      <c r="K400" s="2"/>
      <c r="L400" s="2"/>
      <c r="M400" s="2"/>
    </row>
    <row r="401" spans="1:13" x14ac:dyDescent="0.25">
      <c r="A401" s="107"/>
      <c r="B401" s="15"/>
      <c r="C401" s="66"/>
      <c r="D401" s="66"/>
      <c r="E401" s="66"/>
      <c r="F401" s="113"/>
      <c r="G401" s="114"/>
      <c r="H401" s="2"/>
      <c r="I401" s="11"/>
      <c r="J401" s="12"/>
      <c r="K401" s="2"/>
      <c r="L401" s="2"/>
      <c r="M401" s="2"/>
    </row>
    <row r="402" spans="1:13" x14ac:dyDescent="0.25">
      <c r="A402" s="107"/>
      <c r="B402" s="15"/>
      <c r="C402" s="66"/>
      <c r="D402" s="66"/>
      <c r="E402" s="66"/>
      <c r="F402" s="113"/>
      <c r="G402" s="114"/>
      <c r="H402" s="2"/>
      <c r="I402" s="11"/>
      <c r="J402" s="12"/>
      <c r="K402" s="2"/>
      <c r="L402" s="2"/>
      <c r="M402" s="2"/>
    </row>
    <row r="403" spans="1:13" x14ac:dyDescent="0.25">
      <c r="A403" s="106"/>
      <c r="B403" s="109"/>
      <c r="C403" s="115"/>
      <c r="D403" s="115"/>
      <c r="E403" s="115"/>
      <c r="F403" s="116"/>
      <c r="G403" s="117"/>
      <c r="H403" s="2"/>
      <c r="I403" s="11"/>
      <c r="J403" s="12"/>
      <c r="K403" s="2"/>
      <c r="L403" s="2"/>
      <c r="M403" s="2"/>
    </row>
    <row r="404" spans="1:13" x14ac:dyDescent="0.25">
      <c r="H404" s="2"/>
      <c r="I404" s="11"/>
      <c r="J404" s="12"/>
      <c r="K404" s="2"/>
      <c r="L404" s="2"/>
      <c r="M404" s="2"/>
    </row>
    <row r="405" spans="1:13" x14ac:dyDescent="0.25">
      <c r="H405" s="2"/>
      <c r="I405" s="11"/>
      <c r="J405" s="12"/>
      <c r="K405" s="2"/>
      <c r="L405" s="2"/>
      <c r="M405" s="2"/>
    </row>
    <row r="406" spans="1:13" x14ac:dyDescent="0.25">
      <c r="I406" s="11"/>
      <c r="J406" s="12"/>
      <c r="K406" s="2"/>
      <c r="L406" s="2"/>
      <c r="M406" s="2"/>
    </row>
    <row r="407" spans="1:13" x14ac:dyDescent="0.25">
      <c r="H407" s="2"/>
      <c r="I407" s="11"/>
      <c r="J407" s="12"/>
      <c r="K407" s="2"/>
      <c r="L407" s="2"/>
      <c r="M407" s="2"/>
    </row>
    <row r="408" spans="1:13" x14ac:dyDescent="0.25">
      <c r="H408" s="2"/>
      <c r="I408" s="11"/>
      <c r="J408" s="12"/>
      <c r="K408" s="2"/>
      <c r="L408" s="2"/>
      <c r="M408" s="2"/>
    </row>
    <row r="409" spans="1:13" x14ac:dyDescent="0.25">
      <c r="H409" s="2"/>
      <c r="I409" s="11"/>
      <c r="J409" s="12"/>
      <c r="K409" s="2"/>
      <c r="L409" s="2"/>
      <c r="M409" s="2"/>
    </row>
    <row r="410" spans="1:13" x14ac:dyDescent="0.25">
      <c r="H410" s="2"/>
      <c r="I410" s="11"/>
      <c r="J410" s="12"/>
      <c r="K410" s="2"/>
      <c r="L410" s="2"/>
      <c r="M410" s="2"/>
    </row>
    <row r="411" spans="1:13" x14ac:dyDescent="0.25">
      <c r="H411" s="2"/>
      <c r="I411" s="11"/>
      <c r="J411" s="12"/>
      <c r="K411" s="2"/>
      <c r="L411" s="2"/>
      <c r="M411" s="2"/>
    </row>
  </sheetData>
  <mergeCells count="11">
    <mergeCell ref="A2:G5"/>
    <mergeCell ref="F374:G374"/>
    <mergeCell ref="F375:G375"/>
    <mergeCell ref="C352:C355"/>
    <mergeCell ref="D352:D355"/>
    <mergeCell ref="A373:G373"/>
    <mergeCell ref="F376:G376"/>
    <mergeCell ref="F377:G377"/>
    <mergeCell ref="F383:G383"/>
    <mergeCell ref="F379:G379"/>
    <mergeCell ref="F381:G381"/>
  </mergeCells>
  <printOptions horizontalCentered="1"/>
  <pageMargins left="0.23622047244094491" right="0.23622047244094491" top="0.74803149606299213" bottom="0.74803149606299213" header="0.31496062992125984" footer="0.31496062992125984"/>
  <pageSetup paperSize="9" scale="83" fitToHeight="0" orientation="portrait" r:id="rId1"/>
  <headerFooter>
    <oddHeader xml:space="preserve">&amp;CDPGF - LOT 01 - CVC&amp;R
</oddHeader>
    <oddFooter>&amp;L&amp;F&amp;Cpage &amp;P/&amp;N</oddFooter>
  </headerFooter>
  <rowBreaks count="2" manualBreakCount="2">
    <brk id="305" max="6" man="1"/>
    <brk id="364"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23D9E-262E-46FC-8312-BFF9788D2EE0}">
  <sheetPr>
    <pageSetUpPr fitToPage="1"/>
  </sheetPr>
  <dimension ref="A1:S532"/>
  <sheetViews>
    <sheetView showGridLines="0" view="pageBreakPreview" topLeftCell="A474" zoomScale="85" zoomScaleNormal="130" zoomScaleSheetLayoutView="85" zoomScalePageLayoutView="55" workbookViewId="0">
      <selection activeCell="A523" sqref="A523:XFD532"/>
    </sheetView>
  </sheetViews>
  <sheetFormatPr baseColWidth="10" defaultColWidth="11.44140625" defaultRowHeight="13.8" outlineLevelRow="1" x14ac:dyDescent="0.25"/>
  <cols>
    <col min="1" max="1" width="8.33203125" style="16" customWidth="1"/>
    <col min="2" max="2" width="59.6640625" style="1" customWidth="1"/>
    <col min="3" max="3" width="6.109375" style="5" customWidth="1"/>
    <col min="4" max="4" width="7.33203125" style="5" customWidth="1"/>
    <col min="5" max="5" width="9" style="5" customWidth="1"/>
    <col min="6" max="6" width="16" style="9" customWidth="1"/>
    <col min="7" max="7" width="14.88671875" style="10" customWidth="1"/>
    <col min="8" max="8" width="18.33203125" style="3" customWidth="1"/>
    <col min="9" max="9" width="13.33203125" style="3" customWidth="1"/>
    <col min="10" max="10" width="11.44140625" style="4"/>
    <col min="11" max="11" width="14.88671875" style="3" customWidth="1"/>
    <col min="12" max="12" width="14.33203125" style="3" customWidth="1"/>
    <col min="13" max="16384" width="11.44140625" style="3"/>
  </cols>
  <sheetData>
    <row r="1" spans="1:14" s="8" customFormat="1" ht="27.6" x14ac:dyDescent="0.25">
      <c r="A1" s="85" t="s">
        <v>6</v>
      </c>
      <c r="B1" s="86" t="s">
        <v>3</v>
      </c>
      <c r="C1" s="87" t="s">
        <v>0</v>
      </c>
      <c r="D1" s="88" t="s">
        <v>14</v>
      </c>
      <c r="E1" s="88" t="s">
        <v>11</v>
      </c>
      <c r="F1" s="89" t="s">
        <v>4</v>
      </c>
      <c r="G1" s="90" t="s">
        <v>5</v>
      </c>
      <c r="I1" s="3"/>
      <c r="J1" s="3"/>
      <c r="K1" s="3"/>
      <c r="L1" s="3"/>
      <c r="M1" s="3"/>
      <c r="N1" s="3"/>
    </row>
    <row r="2" spans="1:14" s="8" customFormat="1" ht="15" customHeight="1" x14ac:dyDescent="0.25">
      <c r="A2" s="287" t="s">
        <v>691</v>
      </c>
      <c r="B2" s="299"/>
      <c r="C2" s="299"/>
      <c r="D2" s="299"/>
      <c r="E2" s="299"/>
      <c r="F2" s="299"/>
      <c r="G2" s="300"/>
      <c r="I2" s="3"/>
      <c r="J2" s="3"/>
      <c r="K2" s="3"/>
      <c r="L2" s="3"/>
      <c r="M2" s="3"/>
      <c r="N2" s="3"/>
    </row>
    <row r="3" spans="1:14" s="8" customFormat="1" x14ac:dyDescent="0.25">
      <c r="A3" s="301"/>
      <c r="B3" s="299"/>
      <c r="C3" s="299"/>
      <c r="D3" s="299"/>
      <c r="E3" s="299"/>
      <c r="F3" s="299"/>
      <c r="G3" s="300"/>
      <c r="I3" s="3"/>
      <c r="J3" s="3"/>
      <c r="K3" s="3"/>
      <c r="L3" s="3"/>
      <c r="M3" s="3"/>
      <c r="N3" s="3"/>
    </row>
    <row r="4" spans="1:14" s="8" customFormat="1" x14ac:dyDescent="0.25">
      <c r="A4" s="301"/>
      <c r="B4" s="299"/>
      <c r="C4" s="299"/>
      <c r="D4" s="299"/>
      <c r="E4" s="299"/>
      <c r="F4" s="299"/>
      <c r="G4" s="300"/>
      <c r="I4" s="3"/>
      <c r="J4" s="3"/>
      <c r="K4" s="3"/>
      <c r="L4" s="3"/>
      <c r="M4" s="3"/>
      <c r="N4" s="3"/>
    </row>
    <row r="5" spans="1:14" s="8" customFormat="1" x14ac:dyDescent="0.25">
      <c r="A5" s="301"/>
      <c r="B5" s="299"/>
      <c r="C5" s="299"/>
      <c r="D5" s="299"/>
      <c r="E5" s="299"/>
      <c r="F5" s="299"/>
      <c r="G5" s="300"/>
      <c r="I5" s="3"/>
      <c r="J5" s="3"/>
      <c r="K5" s="3"/>
      <c r="L5" s="3"/>
      <c r="M5" s="3"/>
      <c r="N5" s="3"/>
    </row>
    <row r="6" spans="1:14" x14ac:dyDescent="0.25">
      <c r="A6" s="60">
        <v>6</v>
      </c>
      <c r="B6" s="154" t="s">
        <v>35</v>
      </c>
      <c r="C6" s="61"/>
      <c r="D6" s="61"/>
      <c r="E6" s="61"/>
      <c r="F6" s="62"/>
      <c r="G6" s="62"/>
      <c r="H6" s="13"/>
      <c r="I6" s="14"/>
      <c r="J6" s="6"/>
      <c r="K6" s="4"/>
    </row>
    <row r="7" spans="1:14" outlineLevel="1" x14ac:dyDescent="0.25">
      <c r="A7" s="63"/>
      <c r="B7" s="64"/>
      <c r="C7" s="65"/>
      <c r="D7" s="66"/>
      <c r="E7" s="67"/>
      <c r="F7" s="67"/>
      <c r="G7" s="67"/>
      <c r="H7" s="13"/>
      <c r="I7" s="14"/>
      <c r="J7" s="6"/>
      <c r="K7" s="4"/>
    </row>
    <row r="8" spans="1:14" outlineLevel="1" x14ac:dyDescent="0.25">
      <c r="A8" s="63" t="s">
        <v>605</v>
      </c>
      <c r="B8" s="68" t="s">
        <v>36</v>
      </c>
      <c r="C8" s="65"/>
      <c r="D8" s="66"/>
      <c r="E8" s="67"/>
      <c r="F8" s="67"/>
      <c r="G8" s="67"/>
      <c r="H8" s="13"/>
      <c r="I8" s="14"/>
      <c r="J8" s="6"/>
      <c r="K8" s="4"/>
    </row>
    <row r="9" spans="1:14" outlineLevel="1" x14ac:dyDescent="0.25">
      <c r="A9" s="63"/>
      <c r="B9" s="64"/>
      <c r="C9" s="65"/>
      <c r="D9" s="66"/>
      <c r="E9" s="67"/>
      <c r="F9" s="67"/>
      <c r="G9" s="67"/>
      <c r="H9" s="13"/>
      <c r="I9" s="14"/>
      <c r="J9" s="6"/>
      <c r="K9" s="4"/>
    </row>
    <row r="10" spans="1:14" outlineLevel="1" x14ac:dyDescent="0.25">
      <c r="A10" s="63" t="s">
        <v>37</v>
      </c>
      <c r="B10" s="69" t="s">
        <v>569</v>
      </c>
      <c r="C10" s="65"/>
      <c r="D10" s="66"/>
      <c r="E10" s="67"/>
      <c r="F10" s="67"/>
      <c r="G10" s="67"/>
      <c r="H10" s="13"/>
      <c r="I10" s="14"/>
      <c r="J10" s="6"/>
      <c r="K10" s="4"/>
    </row>
    <row r="11" spans="1:14" outlineLevel="1" x14ac:dyDescent="0.25">
      <c r="A11" s="63"/>
      <c r="B11" s="64"/>
      <c r="C11" s="65"/>
      <c r="D11" s="66"/>
      <c r="E11" s="67"/>
      <c r="F11" s="67"/>
      <c r="G11" s="67"/>
      <c r="H11" s="13"/>
      <c r="I11" s="14"/>
      <c r="J11" s="6"/>
      <c r="K11" s="4"/>
    </row>
    <row r="12" spans="1:14" ht="82.8" outlineLevel="1" x14ac:dyDescent="0.25">
      <c r="A12" s="63"/>
      <c r="B12" s="64" t="s">
        <v>570</v>
      </c>
      <c r="C12" s="65" t="s">
        <v>2</v>
      </c>
      <c r="D12" s="66">
        <v>1</v>
      </c>
      <c r="E12" s="67"/>
      <c r="F12" s="67"/>
      <c r="G12" s="67"/>
      <c r="H12" s="13"/>
      <c r="I12" s="14"/>
      <c r="J12" s="6"/>
      <c r="K12" s="4"/>
    </row>
    <row r="13" spans="1:14" outlineLevel="1" x14ac:dyDescent="0.25">
      <c r="A13" s="63"/>
      <c r="B13" s="64"/>
      <c r="C13" s="65"/>
      <c r="D13" s="66"/>
      <c r="E13" s="67"/>
      <c r="F13" s="67"/>
      <c r="G13" s="67"/>
      <c r="H13" s="13"/>
      <c r="I13" s="14"/>
      <c r="J13" s="6"/>
      <c r="K13" s="4"/>
    </row>
    <row r="14" spans="1:14" outlineLevel="1" x14ac:dyDescent="0.25">
      <c r="A14" s="63" t="s">
        <v>38</v>
      </c>
      <c r="B14" s="69" t="s">
        <v>39</v>
      </c>
      <c r="C14" s="65"/>
      <c r="D14" s="66"/>
      <c r="E14" s="67"/>
      <c r="F14" s="67"/>
      <c r="G14" s="67"/>
      <c r="H14" s="13"/>
      <c r="I14" s="14"/>
      <c r="J14" s="6"/>
      <c r="K14" s="4"/>
    </row>
    <row r="15" spans="1:14" outlineLevel="1" x14ac:dyDescent="0.25">
      <c r="A15" s="63"/>
      <c r="B15" s="64"/>
      <c r="C15" s="65"/>
      <c r="D15" s="66"/>
      <c r="E15" s="67"/>
      <c r="F15" s="67"/>
      <c r="G15" s="67"/>
      <c r="H15" s="13"/>
      <c r="I15" s="14"/>
      <c r="J15" s="6"/>
      <c r="K15" s="4"/>
    </row>
    <row r="16" spans="1:14" ht="27.6" outlineLevel="1" x14ac:dyDescent="0.25">
      <c r="A16" s="63"/>
      <c r="B16" s="64" t="s">
        <v>553</v>
      </c>
      <c r="C16" s="65" t="s">
        <v>2</v>
      </c>
      <c r="D16" s="66">
        <v>1</v>
      </c>
      <c r="E16" s="67"/>
      <c r="F16" s="67"/>
      <c r="G16" s="67"/>
      <c r="H16" s="13"/>
      <c r="I16" s="14"/>
      <c r="J16" s="6"/>
      <c r="K16" s="4"/>
    </row>
    <row r="17" spans="1:11" outlineLevel="1" x14ac:dyDescent="0.25">
      <c r="A17" s="63"/>
      <c r="B17" s="64"/>
      <c r="C17" s="65"/>
      <c r="D17" s="66"/>
      <c r="E17" s="67"/>
      <c r="F17" s="67"/>
      <c r="G17" s="67"/>
      <c r="H17" s="13"/>
      <c r="I17" s="14"/>
      <c r="J17" s="6"/>
      <c r="K17" s="4"/>
    </row>
    <row r="18" spans="1:11" outlineLevel="1" x14ac:dyDescent="0.25">
      <c r="A18" s="63"/>
      <c r="B18" s="64" t="s">
        <v>40</v>
      </c>
      <c r="C18" s="65" t="s">
        <v>2</v>
      </c>
      <c r="D18" s="66">
        <v>1</v>
      </c>
      <c r="E18" s="67"/>
      <c r="F18" s="67"/>
      <c r="G18" s="67"/>
      <c r="H18" s="13"/>
      <c r="I18" s="14"/>
      <c r="J18" s="6"/>
      <c r="K18" s="4"/>
    </row>
    <row r="19" spans="1:11" outlineLevel="1" x14ac:dyDescent="0.25">
      <c r="A19" s="63"/>
      <c r="B19" s="64"/>
      <c r="C19" s="65"/>
      <c r="D19" s="66"/>
      <c r="E19" s="67"/>
      <c r="F19" s="67"/>
      <c r="G19" s="67"/>
      <c r="H19" s="13"/>
      <c r="I19" s="14"/>
      <c r="J19" s="6"/>
      <c r="K19" s="4"/>
    </row>
    <row r="20" spans="1:11" ht="27.6" outlineLevel="1" x14ac:dyDescent="0.25">
      <c r="A20" s="63"/>
      <c r="B20" s="64" t="s">
        <v>41</v>
      </c>
      <c r="C20" s="65" t="s">
        <v>2</v>
      </c>
      <c r="D20" s="66">
        <v>1</v>
      </c>
      <c r="E20" s="67"/>
      <c r="F20" s="67"/>
      <c r="G20" s="67"/>
      <c r="H20" s="13"/>
      <c r="I20" s="14"/>
      <c r="J20" s="6"/>
      <c r="K20" s="4"/>
    </row>
    <row r="21" spans="1:11" outlineLevel="1" x14ac:dyDescent="0.25">
      <c r="A21" s="63"/>
      <c r="B21" s="64"/>
      <c r="C21" s="65"/>
      <c r="D21" s="66"/>
      <c r="E21" s="67"/>
      <c r="F21" s="67"/>
      <c r="G21" s="67"/>
      <c r="H21" s="13"/>
      <c r="I21" s="14"/>
      <c r="J21" s="6"/>
      <c r="K21" s="4"/>
    </row>
    <row r="22" spans="1:11" outlineLevel="1" x14ac:dyDescent="0.25">
      <c r="A22" s="63"/>
      <c r="B22" s="70" t="s">
        <v>595</v>
      </c>
      <c r="C22" s="65" t="s">
        <v>2</v>
      </c>
      <c r="D22" s="66">
        <v>1</v>
      </c>
      <c r="E22" s="67"/>
      <c r="F22" s="67"/>
      <c r="G22" s="67"/>
      <c r="H22" s="13"/>
      <c r="I22" s="14"/>
      <c r="J22" s="6"/>
      <c r="K22" s="4"/>
    </row>
    <row r="23" spans="1:11" outlineLevel="1" x14ac:dyDescent="0.25">
      <c r="A23" s="63"/>
      <c r="B23" s="64"/>
      <c r="C23" s="65"/>
      <c r="D23" s="66"/>
      <c r="E23" s="67"/>
      <c r="F23" s="67"/>
      <c r="G23" s="67"/>
      <c r="H23" s="13"/>
      <c r="I23" s="14"/>
      <c r="J23" s="6"/>
      <c r="K23" s="4"/>
    </row>
    <row r="24" spans="1:11" outlineLevel="1" x14ac:dyDescent="0.25">
      <c r="A24" s="63"/>
      <c r="B24" s="64" t="s">
        <v>560</v>
      </c>
      <c r="C24" s="65" t="s">
        <v>2</v>
      </c>
      <c r="D24" s="66">
        <v>1</v>
      </c>
      <c r="E24" s="67"/>
      <c r="F24" s="67"/>
      <c r="G24" s="67"/>
      <c r="H24" s="13"/>
      <c r="I24" s="14"/>
      <c r="J24" s="6"/>
      <c r="K24" s="4"/>
    </row>
    <row r="25" spans="1:11" outlineLevel="1" x14ac:dyDescent="0.25">
      <c r="A25" s="63"/>
      <c r="B25" s="64"/>
      <c r="C25" s="65"/>
      <c r="D25" s="66"/>
      <c r="E25" s="67"/>
      <c r="F25" s="67"/>
      <c r="G25" s="67"/>
      <c r="H25" s="13"/>
      <c r="I25" s="14"/>
      <c r="J25" s="6"/>
      <c r="K25" s="4"/>
    </row>
    <row r="26" spans="1:11" ht="27.6" outlineLevel="1" x14ac:dyDescent="0.25">
      <c r="A26" s="63"/>
      <c r="B26" s="64" t="s">
        <v>561</v>
      </c>
      <c r="C26" s="65" t="s">
        <v>2</v>
      </c>
      <c r="D26" s="66">
        <v>1</v>
      </c>
      <c r="E26" s="67"/>
      <c r="F26" s="67"/>
      <c r="G26" s="67"/>
      <c r="H26" s="13"/>
      <c r="I26" s="14"/>
      <c r="J26" s="6"/>
      <c r="K26" s="4"/>
    </row>
    <row r="27" spans="1:11" outlineLevel="1" x14ac:dyDescent="0.25">
      <c r="A27" s="63"/>
      <c r="B27" s="64"/>
      <c r="C27" s="65"/>
      <c r="D27" s="66"/>
      <c r="E27" s="67"/>
      <c r="F27" s="67"/>
      <c r="G27" s="67"/>
      <c r="H27" s="13"/>
      <c r="I27" s="14"/>
      <c r="J27" s="6"/>
      <c r="K27" s="4"/>
    </row>
    <row r="28" spans="1:11" outlineLevel="1" x14ac:dyDescent="0.25">
      <c r="A28" s="63"/>
      <c r="B28" s="64" t="s">
        <v>42</v>
      </c>
      <c r="C28" s="65"/>
      <c r="D28" s="66"/>
      <c r="E28" s="67"/>
      <c r="F28" s="67"/>
      <c r="G28" s="67"/>
      <c r="H28" s="13"/>
      <c r="I28" s="14"/>
      <c r="J28" s="6"/>
      <c r="K28" s="4"/>
    </row>
    <row r="29" spans="1:11" outlineLevel="1" x14ac:dyDescent="0.25">
      <c r="A29" s="63"/>
      <c r="B29" s="64"/>
      <c r="C29" s="65"/>
      <c r="D29" s="66"/>
      <c r="E29" s="67"/>
      <c r="F29" s="67"/>
      <c r="G29" s="67"/>
      <c r="H29" s="13"/>
      <c r="I29" s="14"/>
      <c r="J29" s="6"/>
      <c r="K29" s="4"/>
    </row>
    <row r="30" spans="1:11" outlineLevel="1" x14ac:dyDescent="0.25">
      <c r="A30" s="63"/>
      <c r="B30" s="64" t="s">
        <v>43</v>
      </c>
      <c r="C30" s="65" t="s">
        <v>2</v>
      </c>
      <c r="D30" s="66">
        <v>1</v>
      </c>
      <c r="E30" s="67"/>
      <c r="F30" s="67"/>
      <c r="G30" s="67"/>
      <c r="H30" s="13"/>
      <c r="I30" s="14"/>
      <c r="J30" s="6"/>
      <c r="K30" s="4"/>
    </row>
    <row r="31" spans="1:11" outlineLevel="1" x14ac:dyDescent="0.25">
      <c r="A31" s="63"/>
      <c r="B31" s="64"/>
      <c r="C31" s="65"/>
      <c r="D31" s="66"/>
      <c r="E31" s="67"/>
      <c r="F31" s="67"/>
      <c r="G31" s="67"/>
      <c r="H31" s="13"/>
      <c r="I31" s="14"/>
      <c r="J31" s="6"/>
      <c r="K31" s="4"/>
    </row>
    <row r="32" spans="1:11" outlineLevel="1" x14ac:dyDescent="0.25">
      <c r="A32" s="63"/>
      <c r="B32" s="64" t="s">
        <v>44</v>
      </c>
      <c r="C32" s="65" t="s">
        <v>2</v>
      </c>
      <c r="D32" s="66">
        <v>1</v>
      </c>
      <c r="E32" s="67"/>
      <c r="F32" s="67"/>
      <c r="G32" s="67"/>
      <c r="H32" s="13"/>
      <c r="I32" s="14"/>
      <c r="J32" s="6"/>
      <c r="K32" s="4"/>
    </row>
    <row r="33" spans="1:11" outlineLevel="1" x14ac:dyDescent="0.25">
      <c r="A33" s="63"/>
      <c r="B33" s="64"/>
      <c r="C33" s="65"/>
      <c r="D33" s="66"/>
      <c r="E33" s="67"/>
      <c r="F33" s="67"/>
      <c r="G33" s="67"/>
      <c r="H33" s="13"/>
      <c r="I33" s="14"/>
      <c r="J33" s="6"/>
      <c r="K33" s="4"/>
    </row>
    <row r="34" spans="1:11" outlineLevel="1" x14ac:dyDescent="0.25">
      <c r="A34" s="63"/>
      <c r="B34" s="64" t="s">
        <v>45</v>
      </c>
      <c r="C34" s="65" t="s">
        <v>2</v>
      </c>
      <c r="D34" s="66">
        <v>1</v>
      </c>
      <c r="E34" s="67"/>
      <c r="F34" s="67"/>
      <c r="G34" s="67"/>
      <c r="H34" s="13"/>
      <c r="I34" s="14"/>
      <c r="J34" s="6"/>
      <c r="K34" s="4"/>
    </row>
    <row r="35" spans="1:11" outlineLevel="1" x14ac:dyDescent="0.25">
      <c r="A35" s="63"/>
      <c r="B35" s="64"/>
      <c r="C35" s="65"/>
      <c r="D35" s="66"/>
      <c r="E35" s="67"/>
      <c r="F35" s="67"/>
      <c r="G35" s="67"/>
      <c r="H35" s="13"/>
      <c r="I35" s="14"/>
      <c r="J35" s="6"/>
      <c r="K35" s="4"/>
    </row>
    <row r="36" spans="1:11" outlineLevel="1" x14ac:dyDescent="0.25">
      <c r="A36" s="63" t="s">
        <v>46</v>
      </c>
      <c r="B36" s="69" t="s">
        <v>47</v>
      </c>
      <c r="C36" s="65"/>
      <c r="D36" s="66"/>
      <c r="E36" s="67"/>
      <c r="F36" s="67"/>
      <c r="G36" s="67"/>
      <c r="H36" s="13"/>
      <c r="I36" s="14"/>
      <c r="J36" s="6"/>
      <c r="K36" s="4"/>
    </row>
    <row r="37" spans="1:11" outlineLevel="1" x14ac:dyDescent="0.25">
      <c r="A37" s="63"/>
      <c r="B37" s="64"/>
      <c r="C37" s="65"/>
      <c r="D37" s="66"/>
      <c r="E37" s="67"/>
      <c r="F37" s="67"/>
      <c r="G37" s="67"/>
      <c r="H37" s="13"/>
      <c r="I37" s="14"/>
      <c r="J37" s="6"/>
      <c r="K37" s="4"/>
    </row>
    <row r="38" spans="1:11" ht="27.6" outlineLevel="1" x14ac:dyDescent="0.25">
      <c r="A38" s="63"/>
      <c r="B38" s="64" t="s">
        <v>562</v>
      </c>
      <c r="C38" s="65" t="s">
        <v>2</v>
      </c>
      <c r="D38" s="66">
        <v>1</v>
      </c>
      <c r="E38" s="67"/>
      <c r="F38" s="67"/>
      <c r="G38" s="67"/>
      <c r="H38" s="13"/>
      <c r="I38" s="14"/>
      <c r="J38" s="6"/>
      <c r="K38" s="4"/>
    </row>
    <row r="39" spans="1:11" outlineLevel="1" x14ac:dyDescent="0.25">
      <c r="A39" s="63"/>
      <c r="B39" s="64"/>
      <c r="C39" s="65"/>
      <c r="D39" s="66"/>
      <c r="E39" s="67"/>
      <c r="F39" s="67"/>
      <c r="G39" s="67"/>
      <c r="H39" s="13"/>
      <c r="I39" s="14"/>
      <c r="J39" s="6"/>
      <c r="K39" s="4"/>
    </row>
    <row r="40" spans="1:11" ht="27.6" outlineLevel="1" x14ac:dyDescent="0.25">
      <c r="A40" s="63"/>
      <c r="B40" s="64" t="s">
        <v>48</v>
      </c>
      <c r="C40" s="65" t="s">
        <v>2</v>
      </c>
      <c r="D40" s="66">
        <v>1</v>
      </c>
      <c r="E40" s="67"/>
      <c r="F40" s="67"/>
      <c r="G40" s="67"/>
      <c r="H40" s="13"/>
      <c r="I40" s="14"/>
      <c r="J40" s="6"/>
      <c r="K40" s="4"/>
    </row>
    <row r="41" spans="1:11" outlineLevel="1" x14ac:dyDescent="0.25">
      <c r="A41" s="63"/>
      <c r="B41" s="64"/>
      <c r="C41" s="65"/>
      <c r="D41" s="66"/>
      <c r="E41" s="67"/>
      <c r="F41" s="67"/>
      <c r="G41" s="67"/>
      <c r="H41" s="13"/>
      <c r="I41" s="14"/>
      <c r="J41" s="6"/>
      <c r="K41" s="4"/>
    </row>
    <row r="42" spans="1:11" outlineLevel="1" x14ac:dyDescent="0.25">
      <c r="A42" s="63" t="s">
        <v>49</v>
      </c>
      <c r="B42" s="69" t="s">
        <v>50</v>
      </c>
      <c r="C42" s="65"/>
      <c r="D42" s="66"/>
      <c r="E42" s="67"/>
      <c r="F42" s="67"/>
      <c r="G42" s="67"/>
      <c r="H42" s="13"/>
      <c r="I42" s="14"/>
      <c r="J42" s="6"/>
      <c r="K42" s="4"/>
    </row>
    <row r="43" spans="1:11" outlineLevel="1" x14ac:dyDescent="0.25">
      <c r="A43" s="63"/>
      <c r="B43" s="64"/>
      <c r="C43" s="65"/>
      <c r="D43" s="66"/>
      <c r="E43" s="67"/>
      <c r="F43" s="67"/>
      <c r="G43" s="67"/>
      <c r="H43" s="13"/>
      <c r="I43" s="14"/>
      <c r="J43" s="6"/>
      <c r="K43" s="4"/>
    </row>
    <row r="44" spans="1:11" ht="55.2" outlineLevel="1" x14ac:dyDescent="0.25">
      <c r="A44" s="63"/>
      <c r="B44" s="64" t="s">
        <v>596</v>
      </c>
      <c r="C44" s="65" t="s">
        <v>2</v>
      </c>
      <c r="D44" s="66">
        <v>1</v>
      </c>
      <c r="E44" s="67"/>
      <c r="F44" s="67"/>
      <c r="G44" s="67"/>
      <c r="H44" s="13"/>
      <c r="I44" s="14"/>
      <c r="J44" s="6"/>
      <c r="K44" s="4"/>
    </row>
    <row r="45" spans="1:11" outlineLevel="1" x14ac:dyDescent="0.25">
      <c r="A45" s="63"/>
      <c r="B45" s="64"/>
      <c r="C45" s="65"/>
      <c r="D45" s="66"/>
      <c r="E45" s="67"/>
      <c r="F45" s="67"/>
      <c r="G45" s="67"/>
      <c r="H45" s="13"/>
      <c r="I45" s="14"/>
      <c r="J45" s="6"/>
      <c r="K45" s="4"/>
    </row>
    <row r="46" spans="1:11" outlineLevel="1" x14ac:dyDescent="0.25">
      <c r="A46" s="63" t="s">
        <v>51</v>
      </c>
      <c r="B46" s="69" t="s">
        <v>52</v>
      </c>
      <c r="C46" s="65"/>
      <c r="D46" s="66"/>
      <c r="E46" s="67"/>
      <c r="F46" s="67"/>
      <c r="G46" s="67"/>
      <c r="H46" s="13"/>
      <c r="I46" s="14"/>
      <c r="J46" s="6"/>
      <c r="K46" s="4"/>
    </row>
    <row r="47" spans="1:11" outlineLevel="1" x14ac:dyDescent="0.25">
      <c r="A47" s="63"/>
      <c r="B47" s="64"/>
      <c r="C47" s="65"/>
      <c r="D47" s="66"/>
      <c r="E47" s="67"/>
      <c r="F47" s="67"/>
      <c r="G47" s="67"/>
      <c r="H47" s="13"/>
      <c r="I47" s="14"/>
      <c r="J47" s="6"/>
      <c r="K47" s="4"/>
    </row>
    <row r="48" spans="1:11" outlineLevel="1" x14ac:dyDescent="0.25">
      <c r="A48" s="63"/>
      <c r="B48" s="64" t="s">
        <v>53</v>
      </c>
      <c r="C48" s="65" t="s">
        <v>2</v>
      </c>
      <c r="D48" s="66">
        <v>1</v>
      </c>
      <c r="E48" s="67"/>
      <c r="F48" s="67"/>
      <c r="G48" s="67"/>
      <c r="H48" s="13"/>
      <c r="I48" s="14"/>
      <c r="J48" s="6"/>
      <c r="K48" s="4"/>
    </row>
    <row r="49" spans="1:11" outlineLevel="1" x14ac:dyDescent="0.25">
      <c r="A49" s="63"/>
      <c r="B49" s="91"/>
      <c r="C49" s="92"/>
      <c r="D49" s="93"/>
      <c r="E49" s="94"/>
      <c r="F49" s="67"/>
      <c r="G49" s="67" t="str">
        <f t="shared" ref="G49" si="0">IF(E49="","",E49*F49)</f>
        <v/>
      </c>
      <c r="H49" s="13"/>
      <c r="I49" s="14"/>
      <c r="J49" s="6"/>
      <c r="K49" s="4"/>
    </row>
    <row r="50" spans="1:11" outlineLevel="1" x14ac:dyDescent="0.25">
      <c r="A50" s="63"/>
      <c r="B50" s="95" t="s">
        <v>607</v>
      </c>
      <c r="C50" s="92"/>
      <c r="D50" s="93"/>
      <c r="E50" s="94"/>
      <c r="F50" s="67"/>
      <c r="G50" s="133">
        <f>SUM(G7:G49)</f>
        <v>0</v>
      </c>
      <c r="H50" s="13"/>
      <c r="I50" s="14"/>
      <c r="J50" s="6"/>
      <c r="K50" s="4"/>
    </row>
    <row r="51" spans="1:11" outlineLevel="1" x14ac:dyDescent="0.25">
      <c r="A51" s="63"/>
      <c r="B51" s="64"/>
      <c r="C51" s="65"/>
      <c r="D51" s="66"/>
      <c r="E51" s="67"/>
      <c r="F51" s="67"/>
      <c r="G51" s="67"/>
      <c r="H51" s="13"/>
      <c r="I51" s="14"/>
      <c r="J51" s="6"/>
      <c r="K51" s="4"/>
    </row>
    <row r="52" spans="1:11" outlineLevel="1" x14ac:dyDescent="0.25">
      <c r="A52" s="63"/>
      <c r="B52" s="70"/>
      <c r="C52" s="65"/>
      <c r="D52" s="66"/>
      <c r="E52" s="67"/>
      <c r="F52" s="67"/>
      <c r="G52" s="67"/>
      <c r="H52" s="13"/>
      <c r="I52" s="14"/>
      <c r="J52" s="6"/>
      <c r="K52" s="4"/>
    </row>
    <row r="53" spans="1:11" outlineLevel="1" x14ac:dyDescent="0.25">
      <c r="A53" s="63">
        <v>6.2</v>
      </c>
      <c r="B53" s="68" t="s">
        <v>42</v>
      </c>
      <c r="C53" s="65"/>
      <c r="D53" s="66"/>
      <c r="E53" s="67"/>
      <c r="F53" s="67"/>
      <c r="G53" s="67"/>
      <c r="H53" s="13"/>
      <c r="I53" s="14"/>
      <c r="J53" s="6"/>
      <c r="K53" s="4"/>
    </row>
    <row r="54" spans="1:11" outlineLevel="1" x14ac:dyDescent="0.25">
      <c r="A54" s="63"/>
      <c r="B54" s="70"/>
      <c r="C54" s="65"/>
      <c r="D54" s="66"/>
      <c r="E54" s="67"/>
      <c r="F54" s="67"/>
      <c r="G54" s="67"/>
      <c r="H54" s="13"/>
      <c r="I54" s="14"/>
      <c r="J54" s="6"/>
      <c r="K54" s="4"/>
    </row>
    <row r="55" spans="1:11" outlineLevel="1" x14ac:dyDescent="0.25">
      <c r="A55" s="63"/>
      <c r="B55" s="71" t="s">
        <v>598</v>
      </c>
      <c r="C55" s="65" t="s">
        <v>2</v>
      </c>
      <c r="D55" s="66">
        <v>1</v>
      </c>
      <c r="E55" s="67"/>
      <c r="F55" s="67"/>
      <c r="G55" s="67"/>
      <c r="H55" s="13"/>
      <c r="I55" s="14"/>
      <c r="J55" s="6"/>
      <c r="K55" s="4"/>
    </row>
    <row r="56" spans="1:11" outlineLevel="1" x14ac:dyDescent="0.25">
      <c r="A56" s="63"/>
      <c r="B56" s="70" t="s">
        <v>599</v>
      </c>
      <c r="C56" s="65" t="s">
        <v>2</v>
      </c>
      <c r="D56" s="66">
        <v>1</v>
      </c>
      <c r="E56" s="67"/>
      <c r="F56" s="67"/>
      <c r="G56" s="67"/>
      <c r="H56" s="13"/>
      <c r="I56" s="14"/>
      <c r="J56" s="6"/>
      <c r="K56" s="4"/>
    </row>
    <row r="57" spans="1:11" outlineLevel="1" x14ac:dyDescent="0.25">
      <c r="A57" s="63"/>
      <c r="B57" s="70" t="s">
        <v>600</v>
      </c>
      <c r="C57" s="65" t="s">
        <v>2</v>
      </c>
      <c r="D57" s="66">
        <v>1</v>
      </c>
      <c r="E57" s="67"/>
      <c r="F57" s="67"/>
      <c r="G57" s="67"/>
      <c r="H57" s="13"/>
      <c r="I57" s="14"/>
      <c r="J57" s="6"/>
      <c r="K57" s="4"/>
    </row>
    <row r="58" spans="1:11" outlineLevel="1" x14ac:dyDescent="0.25">
      <c r="A58" s="63"/>
      <c r="B58" s="70" t="s">
        <v>601</v>
      </c>
      <c r="C58" s="65" t="s">
        <v>2</v>
      </c>
      <c r="D58" s="66">
        <v>1</v>
      </c>
      <c r="E58" s="67"/>
      <c r="F58" s="67"/>
      <c r="G58" s="67"/>
      <c r="H58" s="13"/>
      <c r="I58" s="14"/>
      <c r="J58" s="6"/>
      <c r="K58" s="4"/>
    </row>
    <row r="59" spans="1:11" outlineLevel="1" x14ac:dyDescent="0.25">
      <c r="A59" s="63"/>
      <c r="B59" s="91"/>
      <c r="C59" s="92"/>
      <c r="D59" s="93"/>
      <c r="E59" s="94"/>
      <c r="F59" s="67"/>
      <c r="G59" s="67" t="str">
        <f t="shared" ref="G59" si="1">IF(E59="","",E59*F59)</f>
        <v/>
      </c>
      <c r="H59" s="13"/>
      <c r="I59" s="14"/>
      <c r="J59" s="6"/>
      <c r="K59" s="4"/>
    </row>
    <row r="60" spans="1:11" outlineLevel="1" x14ac:dyDescent="0.25">
      <c r="A60" s="63"/>
      <c r="B60" s="95" t="s">
        <v>607</v>
      </c>
      <c r="C60" s="92"/>
      <c r="D60" s="93"/>
      <c r="E60" s="94"/>
      <c r="F60" s="67"/>
      <c r="G60" s="133">
        <f>SUM(G53:G59)</f>
        <v>0</v>
      </c>
      <c r="H60" s="13"/>
      <c r="I60" s="14"/>
      <c r="J60" s="6"/>
      <c r="K60" s="4"/>
    </row>
    <row r="61" spans="1:11" outlineLevel="1" x14ac:dyDescent="0.25">
      <c r="A61" s="63"/>
      <c r="B61" s="70"/>
      <c r="C61" s="65"/>
      <c r="D61" s="66"/>
      <c r="E61" s="67"/>
      <c r="F61" s="67"/>
      <c r="G61" s="67"/>
      <c r="H61" s="13"/>
      <c r="I61" s="14"/>
      <c r="J61" s="6"/>
      <c r="K61" s="4"/>
    </row>
    <row r="62" spans="1:11" outlineLevel="1" x14ac:dyDescent="0.25">
      <c r="A62" s="63"/>
      <c r="B62" s="155" t="str">
        <f>"Total "&amp;B8</f>
        <v>Total Travaux préparatoire - dépose - divers</v>
      </c>
      <c r="C62" s="156"/>
      <c r="D62" s="157"/>
      <c r="E62" s="158"/>
      <c r="F62" s="159"/>
      <c r="G62" s="160">
        <f>G60+G50</f>
        <v>0</v>
      </c>
      <c r="H62" s="13"/>
      <c r="I62" s="14"/>
      <c r="J62" s="6"/>
      <c r="K62" s="4"/>
    </row>
    <row r="63" spans="1:11" outlineLevel="1" x14ac:dyDescent="0.25">
      <c r="A63" s="63"/>
      <c r="B63" s="64"/>
      <c r="C63" s="65"/>
      <c r="D63" s="66"/>
      <c r="E63" s="67"/>
      <c r="F63" s="67"/>
      <c r="G63" s="67"/>
      <c r="H63" s="13"/>
      <c r="I63" s="14"/>
      <c r="J63" s="6"/>
      <c r="K63" s="4"/>
    </row>
    <row r="64" spans="1:11" x14ac:dyDescent="0.25">
      <c r="A64" s="72">
        <v>7</v>
      </c>
      <c r="B64" s="100" t="s">
        <v>54</v>
      </c>
      <c r="C64" s="73"/>
      <c r="D64" s="73"/>
      <c r="E64" s="73"/>
      <c r="F64" s="74"/>
      <c r="G64" s="74"/>
      <c r="H64" s="13"/>
      <c r="I64" s="14"/>
      <c r="J64" s="6"/>
      <c r="K64" s="4"/>
    </row>
    <row r="65" spans="1:11" outlineLevel="1" x14ac:dyDescent="0.25">
      <c r="A65" s="63"/>
      <c r="B65" s="71"/>
      <c r="C65" s="65"/>
      <c r="D65" s="66"/>
      <c r="E65" s="67"/>
      <c r="F65" s="67"/>
      <c r="G65" s="67"/>
      <c r="H65" s="13"/>
      <c r="I65" s="14"/>
      <c r="J65" s="6"/>
      <c r="K65" s="4"/>
    </row>
    <row r="66" spans="1:11" outlineLevel="1" x14ac:dyDescent="0.25">
      <c r="A66" s="63" t="s">
        <v>613</v>
      </c>
      <c r="B66" s="68" t="s">
        <v>642</v>
      </c>
      <c r="C66" s="65"/>
      <c r="D66" s="66"/>
      <c r="E66" s="67"/>
      <c r="F66" s="67"/>
      <c r="G66" s="67"/>
      <c r="H66" s="13"/>
      <c r="I66" s="14"/>
      <c r="J66" s="6"/>
      <c r="K66" s="4"/>
    </row>
    <row r="67" spans="1:11" ht="15.6" outlineLevel="1" x14ac:dyDescent="0.25">
      <c r="A67" s="63"/>
      <c r="B67" s="144"/>
      <c r="C67" s="65"/>
      <c r="D67" s="66"/>
      <c r="E67" s="67"/>
      <c r="F67" s="67"/>
      <c r="G67" s="67"/>
      <c r="H67" s="13"/>
      <c r="I67" s="14"/>
      <c r="J67" s="6"/>
      <c r="K67" s="4"/>
    </row>
    <row r="68" spans="1:11" outlineLevel="1" x14ac:dyDescent="0.25">
      <c r="A68" s="63" t="s">
        <v>150</v>
      </c>
      <c r="B68" s="84" t="s">
        <v>151</v>
      </c>
      <c r="C68" s="65"/>
      <c r="D68" s="66"/>
      <c r="E68" s="67"/>
      <c r="F68" s="67"/>
      <c r="G68" s="67"/>
      <c r="H68" s="13"/>
      <c r="I68" s="14"/>
      <c r="J68" s="6"/>
      <c r="K68" s="4"/>
    </row>
    <row r="69" spans="1:11" outlineLevel="1" x14ac:dyDescent="0.25">
      <c r="A69" s="63"/>
      <c r="B69" s="71"/>
      <c r="C69" s="65"/>
      <c r="D69" s="66"/>
      <c r="E69" s="67"/>
      <c r="F69" s="67"/>
      <c r="G69" s="67"/>
      <c r="H69" s="13"/>
      <c r="I69" s="14"/>
      <c r="J69" s="6"/>
      <c r="K69" s="4"/>
    </row>
    <row r="70" spans="1:11" outlineLevel="1" x14ac:dyDescent="0.25">
      <c r="A70" s="63"/>
      <c r="B70" s="145" t="s">
        <v>651</v>
      </c>
      <c r="C70" s="65"/>
      <c r="D70" s="66"/>
      <c r="E70" s="67"/>
      <c r="F70" s="67"/>
      <c r="G70" s="67"/>
      <c r="H70" s="13"/>
      <c r="I70" s="14"/>
      <c r="J70" s="6"/>
      <c r="K70" s="4"/>
    </row>
    <row r="71" spans="1:11" ht="27.6" outlineLevel="1" x14ac:dyDescent="0.25">
      <c r="A71" s="63"/>
      <c r="B71" s="71" t="s">
        <v>158</v>
      </c>
      <c r="C71" s="65"/>
      <c r="D71" s="66"/>
      <c r="E71" s="67"/>
      <c r="F71" s="67"/>
      <c r="G71" s="67"/>
      <c r="H71" s="13"/>
      <c r="I71" s="14"/>
      <c r="J71" s="6"/>
      <c r="K71" s="4"/>
    </row>
    <row r="72" spans="1:11" outlineLevel="1" x14ac:dyDescent="0.25">
      <c r="A72" s="63"/>
      <c r="B72" s="71" t="s">
        <v>12</v>
      </c>
      <c r="C72" s="65"/>
      <c r="D72" s="66"/>
      <c r="E72" s="67"/>
      <c r="F72" s="67"/>
      <c r="G72" s="67"/>
      <c r="H72" s="13"/>
      <c r="I72" s="14"/>
      <c r="J72" s="6"/>
      <c r="K72" s="4"/>
    </row>
    <row r="73" spans="1:11" outlineLevel="1" x14ac:dyDescent="0.25">
      <c r="A73" s="63"/>
      <c r="B73" s="71" t="s">
        <v>154</v>
      </c>
      <c r="C73" s="65"/>
      <c r="D73" s="66"/>
      <c r="E73" s="67"/>
      <c r="F73" s="67"/>
      <c r="G73" s="67"/>
      <c r="H73" s="13"/>
      <c r="I73" s="14"/>
      <c r="J73" s="6"/>
      <c r="K73" s="4"/>
    </row>
    <row r="74" spans="1:11" outlineLevel="1" x14ac:dyDescent="0.25">
      <c r="A74" s="63"/>
      <c r="B74" s="71" t="s">
        <v>152</v>
      </c>
      <c r="C74" s="65"/>
      <c r="D74" s="66"/>
      <c r="E74" s="67"/>
      <c r="F74" s="67"/>
      <c r="G74" s="67"/>
      <c r="H74" s="13"/>
      <c r="I74" s="14"/>
      <c r="J74" s="6"/>
      <c r="K74" s="4"/>
    </row>
    <row r="75" spans="1:11" outlineLevel="1" x14ac:dyDescent="0.25">
      <c r="A75" s="63"/>
      <c r="B75" s="71" t="s">
        <v>153</v>
      </c>
      <c r="C75" s="65" t="s">
        <v>2</v>
      </c>
      <c r="D75" s="66">
        <v>2</v>
      </c>
      <c r="E75" s="67"/>
      <c r="F75" s="67"/>
      <c r="G75" s="67"/>
      <c r="H75" s="13"/>
      <c r="I75" s="14"/>
      <c r="J75" s="6"/>
      <c r="K75" s="4"/>
    </row>
    <row r="76" spans="1:11" outlineLevel="1" x14ac:dyDescent="0.25">
      <c r="A76" s="63"/>
      <c r="B76" s="71"/>
      <c r="C76" s="65"/>
      <c r="D76" s="66"/>
      <c r="E76" s="67"/>
      <c r="F76" s="67"/>
      <c r="G76" s="67"/>
      <c r="H76" s="13"/>
      <c r="I76" s="14"/>
      <c r="J76" s="6"/>
      <c r="K76" s="4"/>
    </row>
    <row r="77" spans="1:11" outlineLevel="1" x14ac:dyDescent="0.25">
      <c r="A77" s="63"/>
      <c r="B77" s="145" t="s">
        <v>667</v>
      </c>
      <c r="C77" s="65"/>
      <c r="D77" s="66"/>
      <c r="E77" s="67"/>
      <c r="F77" s="67"/>
      <c r="G77" s="67"/>
      <c r="H77" s="13"/>
      <c r="I77" s="14"/>
      <c r="J77" s="6"/>
      <c r="K77" s="4"/>
    </row>
    <row r="78" spans="1:11" ht="27.6" outlineLevel="1" x14ac:dyDescent="0.25">
      <c r="A78" s="63"/>
      <c r="B78" s="71" t="s">
        <v>158</v>
      </c>
      <c r="C78" s="65"/>
      <c r="D78" s="66"/>
      <c r="E78" s="67"/>
      <c r="F78" s="67"/>
      <c r="G78" s="67"/>
      <c r="H78" s="13"/>
      <c r="I78" s="14"/>
      <c r="J78" s="6"/>
      <c r="K78" s="4"/>
    </row>
    <row r="79" spans="1:11" outlineLevel="1" x14ac:dyDescent="0.25">
      <c r="A79" s="63"/>
      <c r="B79" s="71" t="s">
        <v>12</v>
      </c>
      <c r="C79" s="65"/>
      <c r="D79" s="66"/>
      <c r="E79" s="67"/>
      <c r="F79" s="67"/>
      <c r="G79" s="67"/>
      <c r="H79" s="13"/>
      <c r="I79" s="14"/>
      <c r="J79" s="6"/>
      <c r="K79" s="4"/>
    </row>
    <row r="80" spans="1:11" outlineLevel="1" x14ac:dyDescent="0.25">
      <c r="A80" s="63"/>
      <c r="B80" s="71" t="s">
        <v>154</v>
      </c>
      <c r="C80" s="65"/>
      <c r="D80" s="66"/>
      <c r="E80" s="67"/>
      <c r="F80" s="67"/>
      <c r="G80" s="67"/>
      <c r="H80" s="13"/>
      <c r="I80" s="14"/>
      <c r="J80" s="6"/>
      <c r="K80" s="4"/>
    </row>
    <row r="81" spans="1:11" outlineLevel="1" x14ac:dyDescent="0.25">
      <c r="A81" s="63"/>
      <c r="B81" s="71" t="s">
        <v>152</v>
      </c>
      <c r="C81" s="65"/>
      <c r="D81" s="66"/>
      <c r="E81" s="67"/>
      <c r="F81" s="67"/>
      <c r="G81" s="67"/>
      <c r="H81" s="13"/>
      <c r="I81" s="14"/>
      <c r="J81" s="6"/>
      <c r="K81" s="4"/>
    </row>
    <row r="82" spans="1:11" outlineLevel="1" x14ac:dyDescent="0.25">
      <c r="A82" s="63"/>
      <c r="B82" s="71" t="s">
        <v>153</v>
      </c>
      <c r="C82" s="65" t="s">
        <v>2</v>
      </c>
      <c r="D82" s="66">
        <v>2</v>
      </c>
      <c r="E82" s="67"/>
      <c r="F82" s="67"/>
      <c r="G82" s="67"/>
      <c r="H82" s="13"/>
      <c r="I82" s="14"/>
      <c r="J82" s="6"/>
      <c r="K82" s="4"/>
    </row>
    <row r="83" spans="1:11" outlineLevel="1" x14ac:dyDescent="0.25">
      <c r="A83" s="63"/>
      <c r="B83" s="71"/>
      <c r="C83" s="65"/>
      <c r="D83" s="66"/>
      <c r="E83" s="67"/>
      <c r="F83" s="67"/>
      <c r="G83" s="67"/>
      <c r="H83" s="13"/>
      <c r="I83" s="14"/>
      <c r="J83" s="6"/>
      <c r="K83" s="4"/>
    </row>
    <row r="84" spans="1:11" outlineLevel="1" x14ac:dyDescent="0.25">
      <c r="A84" s="63"/>
      <c r="B84" s="71" t="s">
        <v>155</v>
      </c>
      <c r="C84" s="65"/>
      <c r="D84" s="66"/>
      <c r="E84" s="67"/>
      <c r="F84" s="67"/>
      <c r="G84" s="67"/>
      <c r="H84" s="13"/>
      <c r="I84" s="14"/>
      <c r="J84" s="6"/>
      <c r="K84" s="4"/>
    </row>
    <row r="85" spans="1:11" outlineLevel="1" x14ac:dyDescent="0.25">
      <c r="A85" s="63"/>
      <c r="B85" s="71" t="s">
        <v>156</v>
      </c>
      <c r="C85" s="65" t="s">
        <v>2</v>
      </c>
      <c r="D85" s="66">
        <v>2</v>
      </c>
      <c r="E85" s="67"/>
      <c r="F85" s="67"/>
      <c r="G85" s="67"/>
      <c r="H85" s="13"/>
      <c r="I85" s="14"/>
      <c r="J85" s="6"/>
      <c r="K85" s="4"/>
    </row>
    <row r="86" spans="1:11" outlineLevel="1" x14ac:dyDescent="0.25">
      <c r="A86" s="63"/>
      <c r="B86" s="71"/>
      <c r="C86" s="65"/>
      <c r="D86" s="66"/>
      <c r="E86" s="67"/>
      <c r="F86" s="67"/>
      <c r="G86" s="67"/>
      <c r="H86" s="13"/>
      <c r="I86" s="14"/>
      <c r="J86" s="6"/>
      <c r="K86" s="4"/>
    </row>
    <row r="87" spans="1:11" outlineLevel="1" x14ac:dyDescent="0.25">
      <c r="A87" s="63" t="s">
        <v>157</v>
      </c>
      <c r="B87" s="84" t="s">
        <v>71</v>
      </c>
      <c r="C87" s="65"/>
      <c r="D87" s="66"/>
      <c r="E87" s="67"/>
      <c r="F87" s="67"/>
      <c r="G87" s="67"/>
      <c r="H87" s="13"/>
      <c r="I87" s="14"/>
      <c r="J87" s="6"/>
      <c r="K87" s="4"/>
    </row>
    <row r="88" spans="1:11" outlineLevel="1" x14ac:dyDescent="0.25">
      <c r="A88" s="63"/>
      <c r="B88" s="71"/>
      <c r="C88" s="65"/>
      <c r="D88" s="66"/>
      <c r="E88" s="67"/>
      <c r="F88" s="67"/>
      <c r="G88" s="67"/>
      <c r="H88" s="13"/>
      <c r="I88" s="14"/>
      <c r="J88" s="6"/>
      <c r="K88" s="4"/>
    </row>
    <row r="89" spans="1:11" outlineLevel="1" x14ac:dyDescent="0.25">
      <c r="A89" s="63"/>
      <c r="B89" s="71" t="s">
        <v>159</v>
      </c>
      <c r="C89" s="65"/>
      <c r="D89" s="66"/>
      <c r="E89" s="67"/>
      <c r="F89" s="67"/>
      <c r="G89" s="67"/>
      <c r="H89" s="13"/>
      <c r="I89" s="14"/>
      <c r="J89" s="6"/>
      <c r="K89" s="4"/>
    </row>
    <row r="90" spans="1:11" outlineLevel="1" x14ac:dyDescent="0.25">
      <c r="A90" s="63"/>
      <c r="B90" s="71" t="s">
        <v>160</v>
      </c>
      <c r="C90" s="65" t="s">
        <v>2</v>
      </c>
      <c r="D90" s="66">
        <v>2</v>
      </c>
      <c r="E90" s="67"/>
      <c r="F90" s="67"/>
      <c r="G90" s="67"/>
      <c r="H90" s="13"/>
      <c r="I90" s="14"/>
      <c r="J90" s="6"/>
      <c r="K90" s="4"/>
    </row>
    <row r="91" spans="1:11" outlineLevel="1" x14ac:dyDescent="0.25">
      <c r="A91" s="63"/>
      <c r="B91" s="71"/>
      <c r="C91" s="65"/>
      <c r="D91" s="66"/>
      <c r="E91" s="67"/>
      <c r="F91" s="67"/>
      <c r="G91" s="67"/>
      <c r="H91" s="13"/>
      <c r="I91" s="14"/>
      <c r="J91" s="6"/>
      <c r="K91" s="4"/>
    </row>
    <row r="92" spans="1:11" outlineLevel="1" x14ac:dyDescent="0.25">
      <c r="A92" s="63"/>
      <c r="B92" s="71" t="s">
        <v>161</v>
      </c>
      <c r="C92" s="65"/>
      <c r="D92" s="66"/>
      <c r="E92" s="67"/>
      <c r="F92" s="67"/>
      <c r="G92" s="67"/>
      <c r="H92" s="13"/>
      <c r="I92" s="14"/>
      <c r="J92" s="6"/>
      <c r="K92" s="4"/>
    </row>
    <row r="93" spans="1:11" outlineLevel="1" x14ac:dyDescent="0.25">
      <c r="A93" s="63"/>
      <c r="B93" s="71" t="s">
        <v>160</v>
      </c>
      <c r="C93" s="65" t="s">
        <v>2</v>
      </c>
      <c r="D93" s="66">
        <v>2</v>
      </c>
      <c r="E93" s="67"/>
      <c r="F93" s="67"/>
      <c r="G93" s="67"/>
      <c r="H93" s="13"/>
      <c r="I93" s="14"/>
      <c r="J93" s="6"/>
      <c r="K93" s="4"/>
    </row>
    <row r="94" spans="1:11" outlineLevel="1" x14ac:dyDescent="0.25">
      <c r="A94" s="63"/>
      <c r="B94" s="71"/>
      <c r="C94" s="65"/>
      <c r="D94" s="66"/>
      <c r="E94" s="67"/>
      <c r="F94" s="67"/>
      <c r="G94" s="67"/>
      <c r="H94" s="13"/>
      <c r="I94" s="14"/>
      <c r="J94" s="6"/>
      <c r="K94" s="4"/>
    </row>
    <row r="95" spans="1:11" outlineLevel="1" x14ac:dyDescent="0.25">
      <c r="A95" s="63" t="s">
        <v>162</v>
      </c>
      <c r="B95" s="84" t="s">
        <v>163</v>
      </c>
      <c r="C95" s="65"/>
      <c r="D95" s="66"/>
      <c r="E95" s="67"/>
      <c r="F95" s="67"/>
      <c r="G95" s="67"/>
      <c r="H95" s="13"/>
      <c r="I95" s="14"/>
      <c r="J95" s="6"/>
      <c r="K95" s="4"/>
    </row>
    <row r="96" spans="1:11" outlineLevel="1" x14ac:dyDescent="0.25">
      <c r="A96" s="63"/>
      <c r="B96" s="71"/>
      <c r="C96" s="65"/>
      <c r="D96" s="66"/>
      <c r="E96" s="67"/>
      <c r="F96" s="67"/>
      <c r="G96" s="67"/>
      <c r="H96" s="13"/>
      <c r="I96" s="14"/>
      <c r="J96" s="6"/>
      <c r="K96" s="4"/>
    </row>
    <row r="97" spans="1:11" outlineLevel="1" x14ac:dyDescent="0.25">
      <c r="A97" s="63" t="s">
        <v>164</v>
      </c>
      <c r="B97" s="145" t="s">
        <v>666</v>
      </c>
      <c r="C97" s="65"/>
      <c r="D97" s="66"/>
      <c r="E97" s="67"/>
      <c r="F97" s="67"/>
      <c r="G97" s="67"/>
      <c r="H97" s="13"/>
      <c r="I97" s="14"/>
      <c r="J97" s="6"/>
      <c r="K97" s="4"/>
    </row>
    <row r="98" spans="1:11" outlineLevel="1" x14ac:dyDescent="0.25">
      <c r="A98" s="63"/>
      <c r="B98" s="71"/>
      <c r="C98" s="65"/>
      <c r="D98" s="66"/>
      <c r="E98" s="67"/>
      <c r="F98" s="67"/>
      <c r="G98" s="67"/>
      <c r="H98" s="13"/>
      <c r="I98" s="14"/>
      <c r="J98" s="6"/>
      <c r="K98" s="4"/>
    </row>
    <row r="99" spans="1:11" outlineLevel="1" x14ac:dyDescent="0.25">
      <c r="A99" s="63"/>
      <c r="B99" s="71" t="s">
        <v>165</v>
      </c>
      <c r="C99" s="65" t="s">
        <v>7</v>
      </c>
      <c r="D99" s="66">
        <v>5</v>
      </c>
      <c r="E99" s="67"/>
      <c r="F99" s="67"/>
      <c r="G99" s="67"/>
      <c r="H99" s="13"/>
      <c r="I99" s="14"/>
      <c r="J99" s="6"/>
      <c r="K99" s="4"/>
    </row>
    <row r="100" spans="1:11" outlineLevel="1" x14ac:dyDescent="0.25">
      <c r="A100" s="63"/>
      <c r="B100" s="71" t="s">
        <v>167</v>
      </c>
      <c r="C100" s="65" t="s">
        <v>168</v>
      </c>
      <c r="D100" s="66" t="s">
        <v>168</v>
      </c>
      <c r="E100" s="67"/>
      <c r="F100" s="67"/>
      <c r="G100" s="67"/>
      <c r="H100" s="13"/>
      <c r="I100" s="14"/>
      <c r="J100" s="6"/>
      <c r="K100" s="4"/>
    </row>
    <row r="101" spans="1:11" outlineLevel="1" x14ac:dyDescent="0.25">
      <c r="A101" s="63"/>
      <c r="B101" s="71" t="s">
        <v>407</v>
      </c>
      <c r="C101" s="65" t="s">
        <v>168</v>
      </c>
      <c r="D101" s="66" t="s">
        <v>168</v>
      </c>
      <c r="E101" s="67"/>
      <c r="F101" s="67"/>
      <c r="G101" s="67"/>
      <c r="H101" s="13"/>
      <c r="I101" s="14"/>
      <c r="J101" s="6"/>
      <c r="K101" s="4"/>
    </row>
    <row r="102" spans="1:11" outlineLevel="1" x14ac:dyDescent="0.25">
      <c r="A102" s="63"/>
      <c r="B102" s="71" t="s">
        <v>166</v>
      </c>
      <c r="C102" s="65" t="s">
        <v>7</v>
      </c>
      <c r="D102" s="66">
        <v>1</v>
      </c>
      <c r="E102" s="67"/>
      <c r="F102" s="67"/>
      <c r="G102" s="67"/>
      <c r="H102" s="13"/>
      <c r="I102" s="14"/>
      <c r="J102" s="6"/>
      <c r="K102" s="4"/>
    </row>
    <row r="103" spans="1:11" outlineLevel="1" x14ac:dyDescent="0.25">
      <c r="A103" s="63"/>
      <c r="B103" s="71" t="s">
        <v>169</v>
      </c>
      <c r="C103" s="65" t="s">
        <v>7</v>
      </c>
      <c r="D103" s="66">
        <v>4</v>
      </c>
      <c r="E103" s="67"/>
      <c r="F103" s="67"/>
      <c r="G103" s="67"/>
      <c r="H103" s="13"/>
      <c r="I103" s="14"/>
      <c r="J103" s="6"/>
      <c r="K103" s="4"/>
    </row>
    <row r="104" spans="1:11" outlineLevel="1" x14ac:dyDescent="0.25">
      <c r="A104" s="63"/>
      <c r="B104" s="71" t="s">
        <v>170</v>
      </c>
      <c r="C104" s="65" t="s">
        <v>7</v>
      </c>
      <c r="D104" s="66">
        <v>2</v>
      </c>
      <c r="E104" s="67"/>
      <c r="F104" s="67"/>
      <c r="G104" s="67"/>
      <c r="H104" s="13"/>
      <c r="I104" s="14"/>
      <c r="J104" s="6"/>
      <c r="K104" s="4"/>
    </row>
    <row r="105" spans="1:11" outlineLevel="1" x14ac:dyDescent="0.25">
      <c r="A105" s="63"/>
      <c r="B105" s="71" t="s">
        <v>680</v>
      </c>
      <c r="C105" s="65" t="s">
        <v>7</v>
      </c>
      <c r="D105" s="66">
        <v>2</v>
      </c>
      <c r="E105" s="67"/>
      <c r="F105" s="67"/>
      <c r="G105" s="67"/>
      <c r="H105" s="13"/>
      <c r="I105" s="14"/>
      <c r="J105" s="6"/>
      <c r="K105" s="4"/>
    </row>
    <row r="106" spans="1:11" outlineLevel="1" x14ac:dyDescent="0.25">
      <c r="A106" s="63"/>
      <c r="B106" s="71" t="s">
        <v>171</v>
      </c>
      <c r="C106" s="65" t="s">
        <v>7</v>
      </c>
      <c r="D106" s="66">
        <v>1</v>
      </c>
      <c r="E106" s="67"/>
      <c r="F106" s="67"/>
      <c r="G106" s="67"/>
      <c r="H106" s="13"/>
      <c r="I106" s="14"/>
      <c r="J106" s="6"/>
      <c r="K106" s="4"/>
    </row>
    <row r="107" spans="1:11" outlineLevel="1" x14ac:dyDescent="0.25">
      <c r="A107" s="63"/>
      <c r="B107" s="71" t="s">
        <v>172</v>
      </c>
      <c r="C107" s="65" t="s">
        <v>7</v>
      </c>
      <c r="D107" s="66">
        <v>1</v>
      </c>
      <c r="E107" s="67"/>
      <c r="F107" s="67"/>
      <c r="G107" s="67"/>
      <c r="H107" s="13"/>
      <c r="I107" s="14"/>
      <c r="J107" s="6"/>
      <c r="K107" s="4"/>
    </row>
    <row r="108" spans="1:11" outlineLevel="1" x14ac:dyDescent="0.25">
      <c r="A108" s="63"/>
      <c r="B108" s="71" t="s">
        <v>173</v>
      </c>
      <c r="C108" s="65" t="s">
        <v>7</v>
      </c>
      <c r="D108" s="66">
        <v>1</v>
      </c>
      <c r="E108" s="67"/>
      <c r="F108" s="67"/>
      <c r="G108" s="67"/>
      <c r="H108" s="13"/>
      <c r="I108" s="14"/>
      <c r="J108" s="6"/>
      <c r="K108" s="4"/>
    </row>
    <row r="109" spans="1:11" outlineLevel="1" x14ac:dyDescent="0.25">
      <c r="A109" s="63"/>
      <c r="B109" s="71" t="s">
        <v>174</v>
      </c>
      <c r="C109" s="65" t="s">
        <v>7</v>
      </c>
      <c r="D109" s="66">
        <v>1</v>
      </c>
      <c r="E109" s="67"/>
      <c r="F109" s="67"/>
      <c r="G109" s="67"/>
      <c r="H109" s="13"/>
      <c r="I109" s="14"/>
      <c r="J109" s="6"/>
      <c r="K109" s="4"/>
    </row>
    <row r="110" spans="1:11" outlineLevel="1" x14ac:dyDescent="0.25">
      <c r="A110" s="63"/>
      <c r="B110" s="71" t="s">
        <v>175</v>
      </c>
      <c r="C110" s="65" t="s">
        <v>7</v>
      </c>
      <c r="D110" s="66">
        <v>1</v>
      </c>
      <c r="E110" s="67"/>
      <c r="F110" s="67"/>
      <c r="G110" s="67"/>
      <c r="H110" s="13"/>
      <c r="I110" s="14"/>
      <c r="J110" s="6"/>
      <c r="K110" s="4"/>
    </row>
    <row r="111" spans="1:11" outlineLevel="1" x14ac:dyDescent="0.25">
      <c r="A111" s="63"/>
      <c r="B111" s="71"/>
      <c r="C111" s="65"/>
      <c r="D111" s="66"/>
      <c r="E111" s="67"/>
      <c r="F111" s="67"/>
      <c r="G111" s="67"/>
      <c r="H111" s="13"/>
      <c r="I111" s="14"/>
      <c r="J111" s="6"/>
      <c r="K111" s="4"/>
    </row>
    <row r="112" spans="1:11" outlineLevel="1" x14ac:dyDescent="0.25">
      <c r="A112" s="63" t="s">
        <v>176</v>
      </c>
      <c r="B112" s="145" t="s">
        <v>676</v>
      </c>
      <c r="C112" s="65"/>
      <c r="D112" s="66"/>
      <c r="E112" s="67"/>
      <c r="F112" s="67"/>
      <c r="G112" s="67"/>
      <c r="H112" s="13"/>
      <c r="I112" s="14"/>
      <c r="J112" s="6"/>
      <c r="K112" s="4"/>
    </row>
    <row r="113" spans="1:11" outlineLevel="1" x14ac:dyDescent="0.25">
      <c r="A113" s="63"/>
      <c r="B113" s="71"/>
      <c r="C113" s="65"/>
      <c r="D113" s="66"/>
      <c r="E113" s="67"/>
      <c r="F113" s="67"/>
      <c r="G113" s="67"/>
      <c r="H113" s="13"/>
      <c r="I113" s="14"/>
      <c r="J113" s="6"/>
      <c r="K113" s="4"/>
    </row>
    <row r="114" spans="1:11" outlineLevel="1" x14ac:dyDescent="0.25">
      <c r="A114" s="63"/>
      <c r="B114" s="71" t="s">
        <v>165</v>
      </c>
      <c r="C114" s="65" t="s">
        <v>7</v>
      </c>
      <c r="D114" s="66">
        <v>5</v>
      </c>
      <c r="E114" s="67"/>
      <c r="F114" s="67"/>
      <c r="G114" s="67"/>
      <c r="H114" s="13"/>
      <c r="I114" s="14"/>
      <c r="J114" s="6"/>
      <c r="K114" s="4"/>
    </row>
    <row r="115" spans="1:11" outlineLevel="1" x14ac:dyDescent="0.25">
      <c r="A115" s="63"/>
      <c r="B115" s="71" t="s">
        <v>680</v>
      </c>
      <c r="C115" s="65" t="s">
        <v>7</v>
      </c>
      <c r="D115" s="66">
        <v>2</v>
      </c>
      <c r="E115" s="67"/>
      <c r="F115" s="67"/>
      <c r="G115" s="67"/>
      <c r="H115" s="13"/>
      <c r="I115" s="14"/>
      <c r="J115" s="6"/>
      <c r="K115" s="4"/>
    </row>
    <row r="116" spans="1:11" outlineLevel="1" x14ac:dyDescent="0.25">
      <c r="A116" s="63"/>
      <c r="B116" s="71" t="s">
        <v>169</v>
      </c>
      <c r="C116" s="65" t="s">
        <v>7</v>
      </c>
      <c r="D116" s="66">
        <v>3</v>
      </c>
      <c r="E116" s="67"/>
      <c r="F116" s="67"/>
      <c r="G116" s="67"/>
      <c r="H116" s="13"/>
      <c r="I116" s="14"/>
      <c r="J116" s="6"/>
      <c r="K116" s="4"/>
    </row>
    <row r="117" spans="1:11" outlineLevel="1" x14ac:dyDescent="0.25">
      <c r="A117" s="63"/>
      <c r="B117" s="71" t="s">
        <v>170</v>
      </c>
      <c r="C117" s="65" t="s">
        <v>7</v>
      </c>
      <c r="D117" s="66">
        <v>2</v>
      </c>
      <c r="E117" s="67"/>
      <c r="F117" s="67"/>
      <c r="G117" s="67"/>
      <c r="H117" s="13"/>
      <c r="I117" s="14"/>
      <c r="J117" s="6"/>
      <c r="K117" s="4"/>
    </row>
    <row r="118" spans="1:11" outlineLevel="1" x14ac:dyDescent="0.25">
      <c r="A118" s="63"/>
      <c r="B118" s="71" t="s">
        <v>171</v>
      </c>
      <c r="C118" s="65" t="s">
        <v>7</v>
      </c>
      <c r="D118" s="66">
        <v>1</v>
      </c>
      <c r="E118" s="67"/>
      <c r="F118" s="67"/>
      <c r="G118" s="67"/>
      <c r="H118" s="13"/>
      <c r="I118" s="14"/>
      <c r="J118" s="6"/>
      <c r="K118" s="4"/>
    </row>
    <row r="119" spans="1:11" outlineLevel="1" x14ac:dyDescent="0.25">
      <c r="A119" s="63"/>
      <c r="B119" s="71" t="s">
        <v>172</v>
      </c>
      <c r="C119" s="65" t="s">
        <v>7</v>
      </c>
      <c r="D119" s="66">
        <v>1</v>
      </c>
      <c r="E119" s="67"/>
      <c r="F119" s="67"/>
      <c r="G119" s="67"/>
      <c r="H119" s="13"/>
      <c r="I119" s="14"/>
      <c r="J119" s="6"/>
      <c r="K119" s="4"/>
    </row>
    <row r="120" spans="1:11" outlineLevel="1" x14ac:dyDescent="0.25">
      <c r="A120" s="63"/>
      <c r="B120" s="71" t="s">
        <v>173</v>
      </c>
      <c r="C120" s="65" t="s">
        <v>7</v>
      </c>
      <c r="D120" s="66">
        <v>1</v>
      </c>
      <c r="E120" s="67"/>
      <c r="F120" s="67"/>
      <c r="G120" s="67"/>
      <c r="H120" s="13"/>
      <c r="I120" s="14"/>
      <c r="J120" s="6"/>
      <c r="K120" s="4"/>
    </row>
    <row r="121" spans="1:11" outlineLevel="1" x14ac:dyDescent="0.25">
      <c r="A121" s="63"/>
      <c r="B121" s="71"/>
      <c r="C121" s="65"/>
      <c r="D121" s="66"/>
      <c r="E121" s="67"/>
      <c r="F121" s="67"/>
      <c r="G121" s="67"/>
      <c r="H121" s="13"/>
      <c r="I121" s="14"/>
      <c r="J121" s="6"/>
      <c r="K121" s="4"/>
    </row>
    <row r="122" spans="1:11" outlineLevel="1" x14ac:dyDescent="0.25">
      <c r="A122" s="63" t="s">
        <v>177</v>
      </c>
      <c r="B122" s="84" t="s">
        <v>178</v>
      </c>
      <c r="C122" s="65"/>
      <c r="D122" s="66"/>
      <c r="E122" s="67"/>
      <c r="F122" s="67"/>
      <c r="G122" s="67"/>
      <c r="H122" s="13"/>
      <c r="I122" s="14"/>
      <c r="J122" s="6"/>
      <c r="K122" s="4"/>
    </row>
    <row r="123" spans="1:11" outlineLevel="1" x14ac:dyDescent="0.25">
      <c r="A123" s="63"/>
      <c r="B123" s="145"/>
      <c r="C123" s="65"/>
      <c r="D123" s="66"/>
      <c r="E123" s="67"/>
      <c r="F123" s="67"/>
      <c r="G123" s="67"/>
      <c r="H123" s="13"/>
      <c r="I123" s="14"/>
      <c r="J123" s="6"/>
      <c r="K123" s="4"/>
    </row>
    <row r="124" spans="1:11" outlineLevel="1" x14ac:dyDescent="0.25">
      <c r="A124" s="63"/>
      <c r="B124" s="64" t="s">
        <v>138</v>
      </c>
      <c r="C124" s="65"/>
      <c r="D124" s="66"/>
      <c r="E124" s="67"/>
      <c r="F124" s="67"/>
      <c r="G124" s="67"/>
      <c r="H124" s="13"/>
      <c r="I124" s="14"/>
      <c r="J124" s="6"/>
      <c r="K124" s="4"/>
    </row>
    <row r="125" spans="1:11" outlineLevel="1" x14ac:dyDescent="0.25">
      <c r="A125" s="63"/>
      <c r="B125" s="64" t="s">
        <v>142</v>
      </c>
      <c r="C125" s="65" t="s">
        <v>1</v>
      </c>
      <c r="D125" s="66" t="s">
        <v>168</v>
      </c>
      <c r="E125" s="67"/>
      <c r="F125" s="67"/>
      <c r="G125" s="67"/>
      <c r="H125" s="13"/>
      <c r="I125" s="14"/>
      <c r="J125" s="6"/>
      <c r="K125" s="4"/>
    </row>
    <row r="126" spans="1:11" outlineLevel="1" x14ac:dyDescent="0.25">
      <c r="A126" s="63"/>
      <c r="B126" s="64" t="s">
        <v>144</v>
      </c>
      <c r="C126" s="65" t="s">
        <v>1</v>
      </c>
      <c r="D126" s="66">
        <f>+(2.5+2.5)*2</f>
        <v>10</v>
      </c>
      <c r="E126" s="67"/>
      <c r="F126" s="67"/>
      <c r="G126" s="67"/>
      <c r="H126" s="13"/>
      <c r="I126" s="14"/>
      <c r="J126" s="6"/>
      <c r="K126" s="4"/>
    </row>
    <row r="127" spans="1:11" outlineLevel="1" x14ac:dyDescent="0.25">
      <c r="A127" s="63"/>
      <c r="B127" s="64" t="s">
        <v>143</v>
      </c>
      <c r="C127" s="65" t="s">
        <v>1</v>
      </c>
      <c r="D127" s="66" t="s">
        <v>168</v>
      </c>
      <c r="E127" s="67"/>
      <c r="F127" s="67"/>
      <c r="G127" s="67"/>
      <c r="H127" s="13"/>
      <c r="I127" s="14"/>
      <c r="J127" s="6"/>
      <c r="K127" s="4"/>
    </row>
    <row r="128" spans="1:11" outlineLevel="1" x14ac:dyDescent="0.25">
      <c r="A128" s="63"/>
      <c r="B128" s="64"/>
      <c r="C128" s="65"/>
      <c r="D128" s="66"/>
      <c r="E128" s="67"/>
      <c r="F128" s="67"/>
      <c r="G128" s="67"/>
      <c r="H128" s="13"/>
      <c r="I128" s="14"/>
      <c r="J128" s="6"/>
      <c r="K128" s="4"/>
    </row>
    <row r="129" spans="1:11" outlineLevel="1" x14ac:dyDescent="0.25">
      <c r="A129" s="63"/>
      <c r="B129" s="71" t="s">
        <v>148</v>
      </c>
      <c r="C129" s="65" t="s">
        <v>2</v>
      </c>
      <c r="D129" s="66">
        <v>1</v>
      </c>
      <c r="E129" s="67"/>
      <c r="F129" s="67"/>
      <c r="G129" s="67"/>
      <c r="H129" s="13"/>
      <c r="I129" s="14"/>
      <c r="J129" s="6"/>
      <c r="K129" s="4"/>
    </row>
    <row r="130" spans="1:11" outlineLevel="1" x14ac:dyDescent="0.25">
      <c r="A130" s="63"/>
      <c r="B130" s="77"/>
      <c r="C130" s="65"/>
      <c r="D130" s="66"/>
      <c r="E130" s="67"/>
      <c r="F130" s="67"/>
      <c r="G130" s="67"/>
      <c r="H130" s="13"/>
      <c r="I130" s="14"/>
      <c r="J130" s="6"/>
      <c r="K130" s="4"/>
    </row>
    <row r="131" spans="1:11" ht="27.6" outlineLevel="1" x14ac:dyDescent="0.25">
      <c r="A131" s="63"/>
      <c r="B131" s="71" t="s">
        <v>149</v>
      </c>
      <c r="C131" s="65"/>
      <c r="D131" s="66"/>
      <c r="E131" s="67"/>
      <c r="F131" s="67"/>
      <c r="G131" s="67"/>
      <c r="H131" s="13"/>
      <c r="I131" s="14"/>
      <c r="J131" s="6"/>
      <c r="K131" s="4"/>
    </row>
    <row r="132" spans="1:11" outlineLevel="1" x14ac:dyDescent="0.25">
      <c r="A132" s="63"/>
      <c r="B132" s="64" t="s">
        <v>142</v>
      </c>
      <c r="C132" s="65" t="s">
        <v>1</v>
      </c>
      <c r="D132" s="66" t="s">
        <v>168</v>
      </c>
      <c r="E132" s="67"/>
      <c r="F132" s="67"/>
      <c r="G132" s="67"/>
      <c r="H132" s="13"/>
      <c r="I132" s="14"/>
      <c r="J132" s="6"/>
      <c r="K132" s="4"/>
    </row>
    <row r="133" spans="1:11" outlineLevel="1" x14ac:dyDescent="0.25">
      <c r="A133" s="63"/>
      <c r="B133" s="64" t="s">
        <v>144</v>
      </c>
      <c r="C133" s="65" t="s">
        <v>1</v>
      </c>
      <c r="D133" s="66">
        <f>+(2.5+2.5)*2</f>
        <v>10</v>
      </c>
      <c r="E133" s="67"/>
      <c r="F133" s="67"/>
      <c r="G133" s="67"/>
      <c r="H133" s="13"/>
      <c r="I133" s="14"/>
      <c r="J133" s="6"/>
      <c r="K133" s="4"/>
    </row>
    <row r="134" spans="1:11" outlineLevel="1" x14ac:dyDescent="0.25">
      <c r="A134" s="63"/>
      <c r="B134" s="64" t="s">
        <v>143</v>
      </c>
      <c r="C134" s="65" t="s">
        <v>1</v>
      </c>
      <c r="D134" s="66" t="s">
        <v>168</v>
      </c>
      <c r="E134" s="67"/>
      <c r="F134" s="67"/>
      <c r="G134" s="67"/>
      <c r="H134" s="13"/>
      <c r="I134" s="14"/>
      <c r="J134" s="6"/>
      <c r="K134" s="4"/>
    </row>
    <row r="135" spans="1:11" outlineLevel="1" x14ac:dyDescent="0.25">
      <c r="A135" s="63"/>
      <c r="B135" s="71"/>
      <c r="C135" s="65"/>
      <c r="D135" s="66"/>
      <c r="E135" s="67"/>
      <c r="F135" s="67"/>
      <c r="G135" s="67"/>
      <c r="H135" s="13"/>
      <c r="I135" s="14"/>
      <c r="J135" s="6"/>
      <c r="K135" s="4"/>
    </row>
    <row r="136" spans="1:11" outlineLevel="1" x14ac:dyDescent="0.25">
      <c r="A136" s="63" t="s">
        <v>179</v>
      </c>
      <c r="B136" s="84" t="s">
        <v>180</v>
      </c>
      <c r="C136" s="65"/>
      <c r="D136" s="66"/>
      <c r="E136" s="67"/>
      <c r="F136" s="67"/>
      <c r="G136" s="67"/>
      <c r="H136" s="13"/>
      <c r="I136" s="14"/>
      <c r="J136" s="6"/>
      <c r="K136" s="4"/>
    </row>
    <row r="137" spans="1:11" outlineLevel="1" x14ac:dyDescent="0.25">
      <c r="A137" s="63"/>
      <c r="B137" s="71"/>
      <c r="C137" s="65"/>
      <c r="D137" s="66"/>
      <c r="E137" s="67"/>
      <c r="F137" s="67"/>
      <c r="G137" s="67"/>
      <c r="H137" s="13"/>
      <c r="I137" s="14"/>
      <c r="J137" s="6"/>
      <c r="K137" s="4"/>
    </row>
    <row r="138" spans="1:11" ht="27.6" outlineLevel="1" x14ac:dyDescent="0.25">
      <c r="A138" s="63"/>
      <c r="B138" s="71" t="s">
        <v>182</v>
      </c>
      <c r="C138" s="65" t="s">
        <v>7</v>
      </c>
      <c r="D138" s="66">
        <v>1</v>
      </c>
      <c r="E138" s="67"/>
      <c r="F138" s="67"/>
      <c r="G138" s="67"/>
      <c r="H138" s="13"/>
      <c r="I138" s="14"/>
      <c r="J138" s="6"/>
      <c r="K138" s="4"/>
    </row>
    <row r="139" spans="1:11" outlineLevel="1" x14ac:dyDescent="0.25">
      <c r="A139" s="63"/>
      <c r="B139" s="71" t="s">
        <v>181</v>
      </c>
      <c r="C139" s="65" t="s">
        <v>7</v>
      </c>
      <c r="D139" s="66">
        <v>1</v>
      </c>
      <c r="E139" s="67"/>
      <c r="F139" s="67"/>
      <c r="G139" s="67"/>
      <c r="H139" s="13"/>
      <c r="I139" s="14"/>
      <c r="J139" s="6"/>
      <c r="K139" s="4"/>
    </row>
    <row r="140" spans="1:11" outlineLevel="1" x14ac:dyDescent="0.25">
      <c r="A140" s="63"/>
      <c r="B140" s="71"/>
      <c r="C140" s="65"/>
      <c r="D140" s="66"/>
      <c r="E140" s="67"/>
      <c r="F140" s="67"/>
      <c r="G140" s="67"/>
      <c r="H140" s="13"/>
      <c r="I140" s="14"/>
      <c r="J140" s="6"/>
      <c r="K140" s="4"/>
    </row>
    <row r="141" spans="1:11" ht="14.4" outlineLevel="1" x14ac:dyDescent="0.25">
      <c r="A141" s="63"/>
      <c r="B141" s="146" t="s">
        <v>183</v>
      </c>
      <c r="C141" s="65"/>
      <c r="D141" s="66"/>
      <c r="E141" s="67"/>
      <c r="F141" s="67"/>
      <c r="G141" s="67"/>
      <c r="H141" s="13"/>
      <c r="I141" s="14"/>
      <c r="J141" s="6"/>
      <c r="K141" s="4"/>
    </row>
    <row r="142" spans="1:11" outlineLevel="1" x14ac:dyDescent="0.25">
      <c r="A142" s="63"/>
      <c r="B142" s="71"/>
      <c r="C142" s="65"/>
      <c r="D142" s="66"/>
      <c r="E142" s="67"/>
      <c r="F142" s="67"/>
      <c r="G142" s="67"/>
      <c r="H142" s="13"/>
      <c r="I142" s="14"/>
      <c r="J142" s="6"/>
      <c r="K142" s="4"/>
    </row>
    <row r="143" spans="1:11" outlineLevel="1" x14ac:dyDescent="0.25">
      <c r="A143" s="63" t="s">
        <v>184</v>
      </c>
      <c r="B143" s="84" t="s">
        <v>249</v>
      </c>
      <c r="C143" s="65"/>
      <c r="D143" s="66"/>
      <c r="E143" s="67"/>
      <c r="F143" s="67"/>
      <c r="G143" s="67"/>
      <c r="H143" s="13"/>
      <c r="I143" s="14"/>
      <c r="J143" s="6"/>
      <c r="K143" s="4"/>
    </row>
    <row r="144" spans="1:11" outlineLevel="1" x14ac:dyDescent="0.25">
      <c r="A144" s="63"/>
      <c r="B144" s="71"/>
      <c r="C144" s="65"/>
      <c r="D144" s="66"/>
      <c r="E144" s="67"/>
      <c r="F144" s="67"/>
      <c r="G144" s="67"/>
      <c r="H144" s="13"/>
      <c r="I144" s="14"/>
      <c r="J144" s="6"/>
      <c r="K144" s="4"/>
    </row>
    <row r="145" spans="1:11" outlineLevel="1" x14ac:dyDescent="0.25">
      <c r="A145" s="63"/>
      <c r="B145" s="71" t="s">
        <v>185</v>
      </c>
      <c r="C145" s="65" t="s">
        <v>2</v>
      </c>
      <c r="D145" s="66">
        <v>1</v>
      </c>
      <c r="E145" s="67"/>
      <c r="F145" s="67"/>
      <c r="G145" s="67"/>
      <c r="H145" s="13"/>
      <c r="I145" s="14"/>
      <c r="J145" s="6"/>
      <c r="K145" s="4"/>
    </row>
    <row r="146" spans="1:11" outlineLevel="1" x14ac:dyDescent="0.25">
      <c r="A146" s="63"/>
      <c r="B146" s="71" t="s">
        <v>186</v>
      </c>
      <c r="C146" s="65" t="s">
        <v>2</v>
      </c>
      <c r="D146" s="66">
        <v>1</v>
      </c>
      <c r="E146" s="67"/>
      <c r="F146" s="67"/>
      <c r="G146" s="67"/>
      <c r="H146" s="13"/>
      <c r="I146" s="14"/>
      <c r="J146" s="6"/>
      <c r="K146" s="4"/>
    </row>
    <row r="147" spans="1:11" outlineLevel="1" x14ac:dyDescent="0.25">
      <c r="A147" s="63"/>
      <c r="B147" s="71"/>
      <c r="C147" s="65"/>
      <c r="D147" s="66"/>
      <c r="E147" s="67"/>
      <c r="F147" s="67"/>
      <c r="G147" s="67"/>
      <c r="H147" s="13"/>
      <c r="I147" s="14"/>
      <c r="J147" s="6"/>
      <c r="K147" s="4"/>
    </row>
    <row r="148" spans="1:11" outlineLevel="1" x14ac:dyDescent="0.25">
      <c r="A148" s="63"/>
      <c r="B148" s="71" t="s">
        <v>187</v>
      </c>
      <c r="C148" s="65" t="s">
        <v>2</v>
      </c>
      <c r="D148" s="66">
        <v>1</v>
      </c>
      <c r="E148" s="67"/>
      <c r="F148" s="67"/>
      <c r="G148" s="67"/>
      <c r="H148" s="13"/>
      <c r="I148" s="14"/>
      <c r="J148" s="6"/>
      <c r="K148" s="4"/>
    </row>
    <row r="149" spans="1:11" outlineLevel="1" x14ac:dyDescent="0.25">
      <c r="A149" s="63"/>
      <c r="B149" s="71"/>
      <c r="C149" s="65"/>
      <c r="D149" s="66"/>
      <c r="E149" s="67"/>
      <c r="F149" s="67"/>
      <c r="G149" s="67"/>
      <c r="H149" s="13"/>
      <c r="I149" s="14"/>
      <c r="J149" s="6"/>
      <c r="K149" s="4"/>
    </row>
    <row r="150" spans="1:11" outlineLevel="1" x14ac:dyDescent="0.25">
      <c r="A150" s="63"/>
      <c r="B150" s="71" t="s">
        <v>188</v>
      </c>
      <c r="C150" s="65" t="s">
        <v>2</v>
      </c>
      <c r="D150" s="66">
        <v>1</v>
      </c>
      <c r="E150" s="67"/>
      <c r="F150" s="67"/>
      <c r="G150" s="67"/>
      <c r="H150" s="13"/>
      <c r="I150" s="14"/>
      <c r="J150" s="6"/>
      <c r="K150" s="4"/>
    </row>
    <row r="151" spans="1:11" outlineLevel="1" x14ac:dyDescent="0.25">
      <c r="A151" s="63"/>
      <c r="B151" s="71"/>
      <c r="C151" s="65"/>
      <c r="D151" s="66"/>
      <c r="E151" s="67"/>
      <c r="F151" s="67"/>
      <c r="G151" s="67"/>
      <c r="H151" s="13"/>
      <c r="I151" s="14"/>
      <c r="J151" s="6"/>
      <c r="K151" s="4"/>
    </row>
    <row r="152" spans="1:11" outlineLevel="1" x14ac:dyDescent="0.25">
      <c r="A152" s="63" t="s">
        <v>189</v>
      </c>
      <c r="B152" s="84" t="s">
        <v>362</v>
      </c>
      <c r="C152" s="65"/>
      <c r="D152" s="66"/>
      <c r="E152" s="67"/>
      <c r="F152" s="67"/>
      <c r="G152" s="67"/>
      <c r="H152" s="13"/>
      <c r="I152" s="14"/>
      <c r="J152" s="6"/>
      <c r="K152" s="4"/>
    </row>
    <row r="153" spans="1:11" outlineLevel="1" x14ac:dyDescent="0.25">
      <c r="A153" s="63"/>
      <c r="B153" s="71"/>
      <c r="C153" s="65"/>
      <c r="D153" s="66"/>
      <c r="E153" s="67"/>
      <c r="F153" s="67"/>
      <c r="G153" s="67"/>
      <c r="H153" s="13"/>
      <c r="I153" s="14"/>
      <c r="J153" s="6"/>
      <c r="K153" s="4"/>
    </row>
    <row r="154" spans="1:11" outlineLevel="1" x14ac:dyDescent="0.25">
      <c r="A154" s="63"/>
      <c r="B154" s="71" t="s">
        <v>190</v>
      </c>
      <c r="C154" s="65"/>
      <c r="D154" s="66"/>
      <c r="E154" s="67"/>
      <c r="F154" s="67"/>
      <c r="G154" s="67"/>
      <c r="H154" s="13"/>
      <c r="I154" s="14"/>
      <c r="J154" s="6"/>
      <c r="K154" s="4"/>
    </row>
    <row r="155" spans="1:11" outlineLevel="1" x14ac:dyDescent="0.25">
      <c r="A155" s="63"/>
      <c r="B155" s="71" t="s">
        <v>259</v>
      </c>
      <c r="C155" s="65" t="s">
        <v>2</v>
      </c>
      <c r="D155" s="66">
        <v>1</v>
      </c>
      <c r="E155" s="67"/>
      <c r="F155" s="67"/>
      <c r="G155" s="67"/>
      <c r="H155" s="13"/>
      <c r="I155" s="14"/>
      <c r="J155" s="6"/>
      <c r="K155" s="4"/>
    </row>
    <row r="156" spans="1:11" outlineLevel="1" x14ac:dyDescent="0.25">
      <c r="A156" s="63"/>
      <c r="B156" s="71" t="s">
        <v>555</v>
      </c>
      <c r="C156" s="65" t="s">
        <v>2</v>
      </c>
      <c r="D156" s="66">
        <v>1</v>
      </c>
      <c r="E156" s="67"/>
      <c r="F156" s="67"/>
      <c r="G156" s="67"/>
      <c r="H156" s="13"/>
      <c r="I156" s="14"/>
      <c r="J156" s="6"/>
      <c r="K156" s="4"/>
    </row>
    <row r="157" spans="1:11" outlineLevel="1" x14ac:dyDescent="0.25">
      <c r="A157" s="63"/>
      <c r="B157" s="71" t="s">
        <v>556</v>
      </c>
      <c r="C157" s="65" t="s">
        <v>2</v>
      </c>
      <c r="D157" s="66">
        <v>1</v>
      </c>
      <c r="E157" s="67"/>
      <c r="F157" s="67"/>
      <c r="G157" s="67"/>
      <c r="H157" s="13"/>
      <c r="I157" s="14"/>
      <c r="J157" s="6"/>
      <c r="K157" s="4"/>
    </row>
    <row r="158" spans="1:11" outlineLevel="1" x14ac:dyDescent="0.25">
      <c r="A158" s="63"/>
      <c r="B158" s="71" t="s">
        <v>261</v>
      </c>
      <c r="C158" s="65" t="s">
        <v>2</v>
      </c>
      <c r="D158" s="66">
        <v>1</v>
      </c>
      <c r="E158" s="67"/>
      <c r="F158" s="67"/>
      <c r="G158" s="67"/>
      <c r="H158" s="13"/>
      <c r="I158" s="14"/>
      <c r="J158" s="6"/>
      <c r="K158" s="4"/>
    </row>
    <row r="159" spans="1:11" outlineLevel="1" x14ac:dyDescent="0.25">
      <c r="A159" s="63"/>
      <c r="B159" s="71" t="s">
        <v>557</v>
      </c>
      <c r="C159" s="65" t="s">
        <v>2</v>
      </c>
      <c r="D159" s="66">
        <v>1</v>
      </c>
      <c r="E159" s="67"/>
      <c r="F159" s="67"/>
      <c r="G159" s="67"/>
      <c r="H159" s="13"/>
      <c r="I159" s="14"/>
      <c r="J159" s="6"/>
      <c r="K159" s="4"/>
    </row>
    <row r="160" spans="1:11" outlineLevel="1" x14ac:dyDescent="0.25">
      <c r="A160" s="63"/>
      <c r="B160" s="71"/>
      <c r="C160" s="65"/>
      <c r="D160" s="66"/>
      <c r="E160" s="67"/>
      <c r="F160" s="67"/>
      <c r="G160" s="67"/>
      <c r="H160" s="13"/>
      <c r="I160" s="14"/>
      <c r="J160" s="6"/>
      <c r="K160" s="4"/>
    </row>
    <row r="161" spans="1:11" outlineLevel="1" x14ac:dyDescent="0.25">
      <c r="A161" s="63" t="s">
        <v>191</v>
      </c>
      <c r="B161" s="84" t="s">
        <v>92</v>
      </c>
      <c r="C161" s="65"/>
      <c r="D161" s="66"/>
      <c r="E161" s="67"/>
      <c r="F161" s="67"/>
      <c r="G161" s="67"/>
      <c r="H161" s="13"/>
      <c r="I161" s="14"/>
      <c r="J161" s="6"/>
      <c r="K161" s="4"/>
    </row>
    <row r="162" spans="1:11" outlineLevel="1" x14ac:dyDescent="0.25">
      <c r="A162" s="63"/>
      <c r="B162" s="71"/>
      <c r="C162" s="65"/>
      <c r="D162" s="66"/>
      <c r="E162" s="67"/>
      <c r="F162" s="67"/>
      <c r="G162" s="67"/>
      <c r="H162" s="13"/>
      <c r="I162" s="14"/>
      <c r="J162" s="6"/>
      <c r="K162" s="4"/>
    </row>
    <row r="163" spans="1:11" outlineLevel="1" x14ac:dyDescent="0.25">
      <c r="A163" s="63"/>
      <c r="B163" s="71" t="s">
        <v>192</v>
      </c>
      <c r="C163" s="65" t="s">
        <v>7</v>
      </c>
      <c r="D163" s="66">
        <v>1</v>
      </c>
      <c r="E163" s="67"/>
      <c r="F163" s="67"/>
      <c r="G163" s="67"/>
      <c r="H163" s="13"/>
      <c r="I163" s="14"/>
      <c r="J163" s="6"/>
      <c r="K163" s="4"/>
    </row>
    <row r="164" spans="1:11" ht="28.8" outlineLevel="1" x14ac:dyDescent="0.3">
      <c r="A164" s="63"/>
      <c r="B164" s="79" t="s">
        <v>93</v>
      </c>
      <c r="C164" s="65"/>
      <c r="D164" s="66"/>
      <c r="E164" s="67"/>
      <c r="F164" s="67"/>
      <c r="G164" s="67"/>
      <c r="H164" s="13"/>
      <c r="I164" s="14"/>
      <c r="J164" s="6"/>
      <c r="K164" s="4"/>
    </row>
    <row r="165" spans="1:11" outlineLevel="1" x14ac:dyDescent="0.25">
      <c r="A165" s="63"/>
      <c r="B165" s="71"/>
      <c r="C165" s="65"/>
      <c r="D165" s="66"/>
      <c r="E165" s="67"/>
      <c r="F165" s="67"/>
      <c r="G165" s="67"/>
      <c r="H165" s="13"/>
      <c r="I165" s="14"/>
      <c r="J165" s="6"/>
      <c r="K165" s="4"/>
    </row>
    <row r="166" spans="1:11" ht="27.6" outlineLevel="1" x14ac:dyDescent="0.25">
      <c r="A166" s="63"/>
      <c r="B166" s="64" t="s">
        <v>400</v>
      </c>
      <c r="C166" s="65"/>
      <c r="D166" s="66"/>
      <c r="E166" s="67"/>
      <c r="F166" s="67"/>
      <c r="G166" s="67"/>
      <c r="H166" s="13"/>
      <c r="I166" s="14"/>
      <c r="J166" s="6"/>
      <c r="K166" s="4"/>
    </row>
    <row r="167" spans="1:11" outlineLevel="1" x14ac:dyDescent="0.25">
      <c r="A167" s="63"/>
      <c r="B167" s="91"/>
      <c r="C167" s="92"/>
      <c r="D167" s="93"/>
      <c r="E167" s="94"/>
      <c r="F167" s="67"/>
      <c r="G167" s="67" t="str">
        <f t="shared" ref="G167" si="2">IF(E167="","",E167*F167)</f>
        <v/>
      </c>
      <c r="H167" s="13"/>
      <c r="I167" s="14"/>
      <c r="J167" s="6"/>
      <c r="K167" s="4"/>
    </row>
    <row r="168" spans="1:11" outlineLevel="1" x14ac:dyDescent="0.25">
      <c r="A168" s="63"/>
      <c r="B168" s="95" t="s">
        <v>607</v>
      </c>
      <c r="C168" s="92"/>
      <c r="D168" s="93"/>
      <c r="E168" s="94"/>
      <c r="F168" s="67"/>
      <c r="G168" s="133">
        <f>SUM(G66:G167)</f>
        <v>0</v>
      </c>
      <c r="H168" s="13"/>
      <c r="I168" s="14"/>
      <c r="J168" s="6"/>
      <c r="K168" s="4"/>
    </row>
    <row r="169" spans="1:11" outlineLevel="1" x14ac:dyDescent="0.25">
      <c r="A169" s="63"/>
      <c r="B169" s="64"/>
      <c r="C169" s="65"/>
      <c r="D169" s="66"/>
      <c r="E169" s="67"/>
      <c r="F169" s="67"/>
      <c r="G169" s="67"/>
      <c r="H169" s="13"/>
      <c r="I169" s="14"/>
      <c r="J169" s="6"/>
      <c r="K169" s="4"/>
    </row>
    <row r="170" spans="1:11" outlineLevel="1" x14ac:dyDescent="0.25">
      <c r="A170" s="63">
        <v>7.6</v>
      </c>
      <c r="B170" s="68" t="s">
        <v>677</v>
      </c>
      <c r="C170" s="65"/>
      <c r="D170" s="66"/>
      <c r="E170" s="67"/>
      <c r="F170" s="67"/>
      <c r="G170" s="67"/>
      <c r="H170" s="13"/>
      <c r="I170" s="14"/>
      <c r="J170" s="6"/>
      <c r="K170" s="4"/>
    </row>
    <row r="171" spans="1:11" ht="15.6" outlineLevel="1" x14ac:dyDescent="0.25">
      <c r="A171" s="63"/>
      <c r="B171" s="144"/>
      <c r="C171" s="65"/>
      <c r="D171" s="66"/>
      <c r="E171" s="67"/>
      <c r="F171" s="67"/>
      <c r="G171" s="67"/>
      <c r="H171" s="13"/>
      <c r="I171" s="14"/>
      <c r="J171" s="6"/>
      <c r="K171" s="4"/>
    </row>
    <row r="172" spans="1:11" outlineLevel="1" x14ac:dyDescent="0.25">
      <c r="A172" s="63" t="s">
        <v>193</v>
      </c>
      <c r="B172" s="84" t="s">
        <v>652</v>
      </c>
      <c r="C172" s="65"/>
      <c r="D172" s="66"/>
      <c r="E172" s="67"/>
      <c r="F172" s="67"/>
      <c r="G172" s="67"/>
      <c r="H172" s="13"/>
      <c r="I172" s="14"/>
      <c r="J172" s="6"/>
      <c r="K172" s="4"/>
    </row>
    <row r="173" spans="1:11" outlineLevel="1" x14ac:dyDescent="0.25">
      <c r="A173" s="63"/>
      <c r="B173" s="71"/>
      <c r="C173" s="65"/>
      <c r="D173" s="66"/>
      <c r="E173" s="67"/>
      <c r="F173" s="67"/>
      <c r="G173" s="67"/>
      <c r="H173" s="13"/>
      <c r="I173" s="14"/>
      <c r="J173" s="6"/>
      <c r="K173" s="4"/>
    </row>
    <row r="174" spans="1:11" outlineLevel="1" x14ac:dyDescent="0.25">
      <c r="A174" s="63"/>
      <c r="B174" s="71" t="s">
        <v>653</v>
      </c>
      <c r="C174" s="65"/>
      <c r="D174" s="66"/>
      <c r="E174" s="67"/>
      <c r="F174" s="67"/>
      <c r="G174" s="67"/>
      <c r="H174" s="13"/>
      <c r="I174" s="14"/>
      <c r="J174" s="6"/>
      <c r="K174" s="4"/>
    </row>
    <row r="175" spans="1:11" outlineLevel="1" x14ac:dyDescent="0.25">
      <c r="A175" s="63"/>
      <c r="B175" s="71" t="s">
        <v>12</v>
      </c>
      <c r="C175" s="65"/>
      <c r="D175" s="66"/>
      <c r="E175" s="67"/>
      <c r="F175" s="67"/>
      <c r="G175" s="67"/>
      <c r="H175" s="13"/>
      <c r="I175" s="14"/>
      <c r="J175" s="6"/>
      <c r="K175" s="4"/>
    </row>
    <row r="176" spans="1:11" outlineLevel="1" x14ac:dyDescent="0.25">
      <c r="A176" s="63"/>
      <c r="B176" s="71" t="s">
        <v>154</v>
      </c>
      <c r="C176" s="65" t="s">
        <v>2</v>
      </c>
      <c r="D176" s="66">
        <v>1</v>
      </c>
      <c r="E176" s="67"/>
      <c r="F176" s="67"/>
      <c r="G176" s="67"/>
      <c r="H176" s="13"/>
      <c r="I176" s="14"/>
      <c r="J176" s="6"/>
      <c r="K176" s="4"/>
    </row>
    <row r="177" spans="1:11" outlineLevel="1" x14ac:dyDescent="0.25">
      <c r="A177" s="63"/>
      <c r="B177" s="71"/>
      <c r="C177" s="65"/>
      <c r="D177" s="66"/>
      <c r="E177" s="67"/>
      <c r="F177" s="67"/>
      <c r="G177" s="67"/>
      <c r="H177" s="13"/>
      <c r="I177" s="14"/>
      <c r="J177" s="6"/>
      <c r="K177" s="4"/>
    </row>
    <row r="178" spans="1:11" outlineLevel="1" x14ac:dyDescent="0.25">
      <c r="A178" s="63"/>
      <c r="B178" s="71" t="s">
        <v>194</v>
      </c>
      <c r="C178" s="65" t="s">
        <v>1</v>
      </c>
      <c r="D178" s="66">
        <v>1.5</v>
      </c>
      <c r="E178" s="67"/>
      <c r="F178" s="67"/>
      <c r="G178" s="67"/>
      <c r="H178" s="13"/>
      <c r="I178" s="14"/>
      <c r="J178" s="6"/>
      <c r="K178" s="4"/>
    </row>
    <row r="179" spans="1:11" outlineLevel="1" x14ac:dyDescent="0.25">
      <c r="A179" s="63"/>
      <c r="B179" s="71"/>
      <c r="C179" s="65"/>
      <c r="D179" s="66"/>
      <c r="E179" s="67"/>
      <c r="F179" s="67"/>
      <c r="G179" s="67"/>
      <c r="H179" s="13"/>
      <c r="I179" s="14"/>
      <c r="J179" s="6"/>
      <c r="K179" s="4"/>
    </row>
    <row r="180" spans="1:11" outlineLevel="1" x14ac:dyDescent="0.25">
      <c r="A180" s="63" t="s">
        <v>195</v>
      </c>
      <c r="B180" s="84" t="s">
        <v>64</v>
      </c>
      <c r="C180" s="65"/>
      <c r="D180" s="66"/>
      <c r="E180" s="67"/>
      <c r="F180" s="67"/>
      <c r="G180" s="67"/>
      <c r="H180" s="13"/>
      <c r="I180" s="14"/>
      <c r="J180" s="6"/>
      <c r="K180" s="4"/>
    </row>
    <row r="181" spans="1:11" outlineLevel="1" x14ac:dyDescent="0.25">
      <c r="A181" s="63"/>
      <c r="B181" s="71"/>
      <c r="C181" s="65"/>
      <c r="D181" s="66"/>
      <c r="E181" s="67"/>
      <c r="F181" s="67"/>
      <c r="G181" s="67"/>
      <c r="H181" s="13"/>
      <c r="I181" s="14"/>
      <c r="J181" s="6"/>
      <c r="K181" s="4"/>
    </row>
    <row r="182" spans="1:11" ht="96.6" outlineLevel="1" x14ac:dyDescent="0.25">
      <c r="A182" s="63"/>
      <c r="B182" s="71" t="s">
        <v>196</v>
      </c>
      <c r="C182" s="65" t="s">
        <v>2</v>
      </c>
      <c r="D182" s="66">
        <v>1</v>
      </c>
      <c r="E182" s="67"/>
      <c r="F182" s="67"/>
      <c r="G182" s="67"/>
      <c r="H182" s="13"/>
      <c r="I182" s="14"/>
      <c r="J182" s="6"/>
      <c r="K182" s="4"/>
    </row>
    <row r="183" spans="1:11" outlineLevel="1" x14ac:dyDescent="0.25">
      <c r="A183" s="63"/>
      <c r="B183" s="71"/>
      <c r="C183" s="65"/>
      <c r="D183" s="66"/>
      <c r="E183" s="67"/>
      <c r="F183" s="67"/>
      <c r="G183" s="67"/>
      <c r="H183" s="13"/>
      <c r="I183" s="14"/>
      <c r="J183" s="6"/>
      <c r="K183" s="4"/>
    </row>
    <row r="184" spans="1:11" ht="110.4" outlineLevel="1" x14ac:dyDescent="0.25">
      <c r="A184" s="63"/>
      <c r="B184" s="71" t="s">
        <v>197</v>
      </c>
      <c r="C184" s="65" t="s">
        <v>2</v>
      </c>
      <c r="D184" s="66">
        <v>1</v>
      </c>
      <c r="E184" s="67"/>
      <c r="F184" s="67"/>
      <c r="G184" s="67"/>
      <c r="H184" s="13"/>
      <c r="I184" s="14"/>
      <c r="J184" s="6"/>
      <c r="K184" s="4"/>
    </row>
    <row r="185" spans="1:11" outlineLevel="1" x14ac:dyDescent="0.25">
      <c r="A185" s="63"/>
      <c r="B185" s="71"/>
      <c r="C185" s="65"/>
      <c r="D185" s="66"/>
      <c r="E185" s="67"/>
      <c r="F185" s="67"/>
      <c r="G185" s="67"/>
      <c r="H185" s="13"/>
      <c r="I185" s="14"/>
      <c r="J185" s="6"/>
      <c r="K185" s="4"/>
    </row>
    <row r="186" spans="1:11" ht="69" outlineLevel="1" x14ac:dyDescent="0.25">
      <c r="A186" s="63"/>
      <c r="B186" s="71" t="s">
        <v>198</v>
      </c>
      <c r="C186" s="65" t="s">
        <v>2</v>
      </c>
      <c r="D186" s="66">
        <v>1</v>
      </c>
      <c r="E186" s="67"/>
      <c r="F186" s="67"/>
      <c r="G186" s="67"/>
      <c r="H186" s="13"/>
      <c r="I186" s="14"/>
      <c r="J186" s="6"/>
      <c r="K186" s="4"/>
    </row>
    <row r="187" spans="1:11" outlineLevel="1" x14ac:dyDescent="0.25">
      <c r="A187" s="63"/>
      <c r="B187" s="71"/>
      <c r="C187" s="65"/>
      <c r="D187" s="66"/>
      <c r="E187" s="67"/>
      <c r="F187" s="67"/>
      <c r="G187" s="67"/>
      <c r="H187" s="13"/>
      <c r="I187" s="14"/>
      <c r="J187" s="6"/>
      <c r="K187" s="4"/>
    </row>
    <row r="188" spans="1:11" outlineLevel="1" x14ac:dyDescent="0.25">
      <c r="A188" s="63" t="s">
        <v>199</v>
      </c>
      <c r="B188" s="84" t="s">
        <v>200</v>
      </c>
      <c r="C188" s="65"/>
      <c r="D188" s="66"/>
      <c r="E188" s="67"/>
      <c r="F188" s="67"/>
      <c r="G188" s="67"/>
      <c r="H188" s="13"/>
      <c r="I188" s="14"/>
      <c r="J188" s="6"/>
      <c r="K188" s="4"/>
    </row>
    <row r="189" spans="1:11" outlineLevel="1" x14ac:dyDescent="0.25">
      <c r="A189" s="63"/>
      <c r="B189" s="71"/>
      <c r="C189" s="65"/>
      <c r="D189" s="66"/>
      <c r="E189" s="67"/>
      <c r="F189" s="67"/>
      <c r="G189" s="67"/>
      <c r="H189" s="13"/>
      <c r="I189" s="14"/>
      <c r="J189" s="6"/>
      <c r="K189" s="4"/>
    </row>
    <row r="190" spans="1:11" outlineLevel="1" x14ac:dyDescent="0.25">
      <c r="A190" s="63"/>
      <c r="B190" s="71" t="s">
        <v>201</v>
      </c>
      <c r="C190" s="65"/>
      <c r="D190" s="66"/>
      <c r="E190" s="67"/>
      <c r="F190" s="67"/>
      <c r="G190" s="67"/>
      <c r="H190" s="13"/>
      <c r="I190" s="14"/>
      <c r="J190" s="6"/>
      <c r="K190" s="4"/>
    </row>
    <row r="191" spans="1:11" outlineLevel="1" x14ac:dyDescent="0.25">
      <c r="A191" s="63"/>
      <c r="B191" s="71" t="s">
        <v>202</v>
      </c>
      <c r="C191" s="65" t="s">
        <v>2</v>
      </c>
      <c r="D191" s="66">
        <v>1</v>
      </c>
      <c r="E191" s="67"/>
      <c r="F191" s="67"/>
      <c r="G191" s="67"/>
      <c r="H191" s="13"/>
      <c r="I191" s="14"/>
      <c r="J191" s="6"/>
      <c r="K191" s="4"/>
    </row>
    <row r="192" spans="1:11" outlineLevel="1" x14ac:dyDescent="0.25">
      <c r="A192" s="63"/>
      <c r="B192" s="71"/>
      <c r="C192" s="65"/>
      <c r="D192" s="66"/>
      <c r="E192" s="67"/>
      <c r="F192" s="67"/>
      <c r="G192" s="67"/>
      <c r="H192" s="13"/>
      <c r="I192" s="14"/>
      <c r="J192" s="6"/>
      <c r="K192" s="4"/>
    </row>
    <row r="193" spans="1:11" outlineLevel="1" x14ac:dyDescent="0.25">
      <c r="A193" s="63" t="s">
        <v>203</v>
      </c>
      <c r="B193" s="84" t="s">
        <v>204</v>
      </c>
      <c r="C193" s="65"/>
      <c r="D193" s="66"/>
      <c r="E193" s="67"/>
      <c r="F193" s="67"/>
      <c r="G193" s="67"/>
      <c r="H193" s="13"/>
      <c r="I193" s="14"/>
      <c r="J193" s="6"/>
      <c r="K193" s="4"/>
    </row>
    <row r="194" spans="1:11" outlineLevel="1" x14ac:dyDescent="0.25">
      <c r="A194" s="63"/>
      <c r="B194" s="71"/>
      <c r="C194" s="65"/>
      <c r="D194" s="66"/>
      <c r="E194" s="67"/>
      <c r="F194" s="67"/>
      <c r="G194" s="67"/>
      <c r="H194" s="13"/>
      <c r="I194" s="14"/>
      <c r="J194" s="6"/>
      <c r="K194" s="4"/>
    </row>
    <row r="195" spans="1:11" outlineLevel="1" x14ac:dyDescent="0.25">
      <c r="A195" s="63"/>
      <c r="B195" s="71" t="s">
        <v>444</v>
      </c>
      <c r="C195" s="65"/>
      <c r="D195" s="66"/>
      <c r="E195" s="67"/>
      <c r="F195" s="67"/>
      <c r="G195" s="67"/>
      <c r="H195" s="13"/>
      <c r="I195" s="14"/>
      <c r="J195" s="6"/>
      <c r="K195" s="4"/>
    </row>
    <row r="196" spans="1:11" outlineLevel="1" x14ac:dyDescent="0.25">
      <c r="A196" s="63"/>
      <c r="B196" s="71" t="s">
        <v>356</v>
      </c>
      <c r="C196" s="65" t="s">
        <v>2</v>
      </c>
      <c r="D196" s="66">
        <v>1</v>
      </c>
      <c r="E196" s="67"/>
      <c r="F196" s="67"/>
      <c r="G196" s="67"/>
      <c r="H196" s="13"/>
      <c r="I196" s="14"/>
      <c r="J196" s="6"/>
      <c r="K196" s="4"/>
    </row>
    <row r="197" spans="1:11" outlineLevel="1" x14ac:dyDescent="0.25">
      <c r="A197" s="63"/>
      <c r="B197" s="71"/>
      <c r="C197" s="65"/>
      <c r="D197" s="66"/>
      <c r="E197" s="67"/>
      <c r="F197" s="67"/>
      <c r="G197" s="67"/>
      <c r="H197" s="13"/>
      <c r="I197" s="14"/>
      <c r="J197" s="6"/>
      <c r="K197" s="4"/>
    </row>
    <row r="198" spans="1:11" outlineLevel="1" x14ac:dyDescent="0.25">
      <c r="A198" s="63"/>
      <c r="B198" s="71" t="s">
        <v>445</v>
      </c>
      <c r="C198" s="65"/>
      <c r="D198" s="66"/>
      <c r="E198" s="67"/>
      <c r="F198" s="67"/>
      <c r="G198" s="67"/>
      <c r="H198" s="13"/>
      <c r="I198" s="14"/>
      <c r="J198" s="6"/>
      <c r="K198" s="4"/>
    </row>
    <row r="199" spans="1:11" outlineLevel="1" x14ac:dyDescent="0.25">
      <c r="A199" s="63"/>
      <c r="B199" s="71" t="s">
        <v>446</v>
      </c>
      <c r="C199" s="65" t="s">
        <v>2</v>
      </c>
      <c r="D199" s="66">
        <v>1</v>
      </c>
      <c r="E199" s="67"/>
      <c r="F199" s="67"/>
      <c r="G199" s="67"/>
      <c r="H199" s="13"/>
      <c r="I199" s="14"/>
      <c r="J199" s="6"/>
      <c r="K199" s="4"/>
    </row>
    <row r="200" spans="1:11" outlineLevel="1" x14ac:dyDescent="0.25">
      <c r="A200" s="63"/>
      <c r="B200" s="71" t="s">
        <v>447</v>
      </c>
      <c r="C200" s="65" t="s">
        <v>2</v>
      </c>
      <c r="D200" s="66">
        <v>1</v>
      </c>
      <c r="E200" s="67"/>
      <c r="F200" s="67"/>
      <c r="G200" s="67"/>
      <c r="H200" s="13"/>
      <c r="I200" s="14"/>
      <c r="J200" s="6"/>
      <c r="K200" s="4"/>
    </row>
    <row r="201" spans="1:11" outlineLevel="1" x14ac:dyDescent="0.25">
      <c r="A201" s="63"/>
      <c r="B201" s="71" t="s">
        <v>448</v>
      </c>
      <c r="C201" s="65" t="s">
        <v>2</v>
      </c>
      <c r="D201" s="66">
        <v>1</v>
      </c>
      <c r="E201" s="67"/>
      <c r="F201" s="67"/>
      <c r="G201" s="67"/>
      <c r="H201" s="13"/>
      <c r="I201" s="14"/>
      <c r="J201" s="6"/>
      <c r="K201" s="4"/>
    </row>
    <row r="202" spans="1:11" outlineLevel="1" x14ac:dyDescent="0.25">
      <c r="A202" s="63"/>
      <c r="B202" s="71"/>
      <c r="C202" s="65"/>
      <c r="D202" s="66"/>
      <c r="E202" s="67"/>
      <c r="F202" s="67"/>
      <c r="G202" s="67"/>
      <c r="H202" s="13"/>
      <c r="I202" s="14"/>
      <c r="J202" s="6"/>
      <c r="K202" s="4"/>
    </row>
    <row r="203" spans="1:11" outlineLevel="1" x14ac:dyDescent="0.25">
      <c r="A203" s="63"/>
      <c r="B203" s="71" t="s">
        <v>108</v>
      </c>
      <c r="C203" s="65" t="s">
        <v>2</v>
      </c>
      <c r="D203" s="66">
        <v>1</v>
      </c>
      <c r="E203" s="67"/>
      <c r="F203" s="67"/>
      <c r="G203" s="67"/>
      <c r="H203" s="13"/>
      <c r="I203" s="14"/>
      <c r="J203" s="6"/>
      <c r="K203" s="4"/>
    </row>
    <row r="204" spans="1:11" outlineLevel="1" x14ac:dyDescent="0.25">
      <c r="A204" s="63"/>
      <c r="B204" s="71"/>
      <c r="C204" s="65"/>
      <c r="D204" s="66"/>
      <c r="E204" s="67"/>
      <c r="F204" s="67"/>
      <c r="G204" s="67"/>
      <c r="H204" s="13"/>
      <c r="I204" s="14"/>
      <c r="J204" s="6"/>
      <c r="K204" s="4"/>
    </row>
    <row r="205" spans="1:11" outlineLevel="1" x14ac:dyDescent="0.25">
      <c r="A205" s="63" t="s">
        <v>205</v>
      </c>
      <c r="B205" s="84" t="s">
        <v>206</v>
      </c>
      <c r="C205" s="65"/>
      <c r="D205" s="66"/>
      <c r="E205" s="67"/>
      <c r="F205" s="67"/>
      <c r="G205" s="67"/>
      <c r="H205" s="13"/>
      <c r="I205" s="14"/>
      <c r="J205" s="6"/>
      <c r="K205" s="4"/>
    </row>
    <row r="206" spans="1:11" outlineLevel="1" x14ac:dyDescent="0.25">
      <c r="A206" s="63"/>
      <c r="B206" s="71"/>
      <c r="C206" s="65"/>
      <c r="D206" s="66"/>
      <c r="E206" s="67"/>
      <c r="F206" s="67"/>
      <c r="G206" s="67"/>
      <c r="H206" s="13"/>
      <c r="I206" s="14"/>
      <c r="J206" s="6"/>
      <c r="K206" s="4"/>
    </row>
    <row r="207" spans="1:11" ht="27.6" outlineLevel="1" x14ac:dyDescent="0.25">
      <c r="A207" s="63"/>
      <c r="B207" s="71" t="s">
        <v>209</v>
      </c>
      <c r="C207" s="65"/>
      <c r="D207" s="66"/>
      <c r="E207" s="67"/>
      <c r="F207" s="67"/>
      <c r="G207" s="67"/>
      <c r="H207" s="13"/>
      <c r="I207" s="14"/>
      <c r="J207" s="6"/>
      <c r="K207" s="4"/>
    </row>
    <row r="208" spans="1:11" outlineLevel="1" x14ac:dyDescent="0.25">
      <c r="A208" s="63"/>
      <c r="B208" s="71" t="s">
        <v>207</v>
      </c>
      <c r="C208" s="65"/>
      <c r="D208" s="66"/>
      <c r="E208" s="67"/>
      <c r="F208" s="67"/>
      <c r="G208" s="67"/>
      <c r="H208" s="13"/>
      <c r="I208" s="14"/>
      <c r="J208" s="6"/>
      <c r="K208" s="4"/>
    </row>
    <row r="209" spans="1:11" outlineLevel="1" x14ac:dyDescent="0.25">
      <c r="A209" s="63"/>
      <c r="B209" s="71" t="s">
        <v>208</v>
      </c>
      <c r="C209" s="65"/>
      <c r="D209" s="66"/>
      <c r="E209" s="67"/>
      <c r="F209" s="67"/>
      <c r="G209" s="67"/>
      <c r="H209" s="13"/>
      <c r="I209" s="14"/>
      <c r="J209" s="6"/>
      <c r="K209" s="4"/>
    </row>
    <row r="210" spans="1:11" outlineLevel="1" x14ac:dyDescent="0.25">
      <c r="A210" s="63"/>
      <c r="B210" s="71" t="s">
        <v>12</v>
      </c>
      <c r="C210" s="65" t="s">
        <v>2</v>
      </c>
      <c r="D210" s="66">
        <v>1</v>
      </c>
      <c r="E210" s="67"/>
      <c r="F210" s="67"/>
      <c r="G210" s="67"/>
      <c r="H210" s="13"/>
      <c r="I210" s="14"/>
      <c r="J210" s="6"/>
      <c r="K210" s="4"/>
    </row>
    <row r="211" spans="1:11" outlineLevel="1" x14ac:dyDescent="0.25">
      <c r="A211" s="63"/>
      <c r="B211" s="71" t="s">
        <v>13</v>
      </c>
      <c r="C211" s="65"/>
      <c r="D211" s="66"/>
      <c r="E211" s="67"/>
      <c r="F211" s="67"/>
      <c r="G211" s="67"/>
      <c r="H211" s="13"/>
      <c r="I211" s="14"/>
      <c r="J211" s="6"/>
      <c r="K211" s="4"/>
    </row>
    <row r="212" spans="1:11" outlineLevel="1" x14ac:dyDescent="0.25">
      <c r="A212" s="63"/>
      <c r="B212" s="71"/>
      <c r="C212" s="65"/>
      <c r="D212" s="66"/>
      <c r="E212" s="67"/>
      <c r="F212" s="67"/>
      <c r="G212" s="67"/>
      <c r="H212" s="13"/>
      <c r="I212" s="14"/>
      <c r="J212" s="6"/>
      <c r="K212" s="4"/>
    </row>
    <row r="213" spans="1:11" ht="14.4" outlineLevel="1" x14ac:dyDescent="0.25">
      <c r="A213" s="63"/>
      <c r="B213" s="146" t="s">
        <v>210</v>
      </c>
      <c r="C213" s="65" t="s">
        <v>2</v>
      </c>
      <c r="D213" s="66">
        <v>1</v>
      </c>
      <c r="E213" s="67"/>
      <c r="F213" s="67"/>
      <c r="G213" s="67"/>
      <c r="H213" s="13"/>
      <c r="I213" s="14"/>
      <c r="J213" s="6"/>
      <c r="K213" s="4"/>
    </row>
    <row r="214" spans="1:11" ht="14.4" outlineLevel="1" x14ac:dyDescent="0.25">
      <c r="A214" s="63"/>
      <c r="B214" s="146" t="s">
        <v>211</v>
      </c>
      <c r="C214" s="65" t="s">
        <v>2</v>
      </c>
      <c r="D214" s="66">
        <v>1</v>
      </c>
      <c r="E214" s="67"/>
      <c r="F214" s="67"/>
      <c r="G214" s="67"/>
      <c r="H214" s="13"/>
      <c r="I214" s="14"/>
      <c r="J214" s="6"/>
      <c r="K214" s="4"/>
    </row>
    <row r="215" spans="1:11" outlineLevel="1" x14ac:dyDescent="0.25">
      <c r="A215" s="63"/>
      <c r="B215" s="147"/>
      <c r="C215" s="65"/>
      <c r="D215" s="66"/>
      <c r="E215" s="67"/>
      <c r="F215" s="67"/>
      <c r="G215" s="67"/>
      <c r="H215" s="13"/>
      <c r="I215" s="14"/>
      <c r="J215" s="6"/>
      <c r="K215" s="4"/>
    </row>
    <row r="216" spans="1:11" outlineLevel="1" x14ac:dyDescent="0.25">
      <c r="A216" s="63" t="s">
        <v>212</v>
      </c>
      <c r="B216" s="84" t="s">
        <v>213</v>
      </c>
      <c r="C216" s="65"/>
      <c r="D216" s="66"/>
      <c r="E216" s="67"/>
      <c r="F216" s="67"/>
      <c r="G216" s="67"/>
      <c r="H216" s="13"/>
      <c r="I216" s="14"/>
      <c r="J216" s="6"/>
      <c r="K216" s="4"/>
    </row>
    <row r="217" spans="1:11" outlineLevel="1" x14ac:dyDescent="0.25">
      <c r="A217" s="63"/>
      <c r="B217" s="71"/>
      <c r="C217" s="65"/>
      <c r="D217" s="66"/>
      <c r="E217" s="67"/>
      <c r="F217" s="67"/>
      <c r="G217" s="67"/>
      <c r="H217" s="13"/>
      <c r="I217" s="14"/>
      <c r="J217" s="6"/>
      <c r="K217" s="4"/>
    </row>
    <row r="218" spans="1:11" ht="55.2" outlineLevel="1" x14ac:dyDescent="0.25">
      <c r="A218" s="63"/>
      <c r="B218" s="71" t="s">
        <v>654</v>
      </c>
      <c r="C218" s="65" t="s">
        <v>2</v>
      </c>
      <c r="D218" s="66">
        <v>1</v>
      </c>
      <c r="E218" s="67"/>
      <c r="F218" s="67"/>
      <c r="G218" s="67"/>
      <c r="H218" s="13"/>
      <c r="I218" s="14"/>
      <c r="J218" s="6"/>
      <c r="K218" s="4"/>
    </row>
    <row r="219" spans="1:11" outlineLevel="1" x14ac:dyDescent="0.25">
      <c r="A219" s="63"/>
      <c r="B219" s="71"/>
      <c r="C219" s="77"/>
      <c r="D219" s="77"/>
      <c r="E219" s="67"/>
      <c r="F219" s="67"/>
      <c r="G219" s="67"/>
      <c r="H219" s="13"/>
      <c r="I219" s="14"/>
      <c r="J219" s="6"/>
      <c r="K219" s="4"/>
    </row>
    <row r="220" spans="1:11" outlineLevel="1" x14ac:dyDescent="0.25">
      <c r="A220" s="63"/>
      <c r="B220" s="71" t="s">
        <v>450</v>
      </c>
      <c r="C220" s="65" t="s">
        <v>7</v>
      </c>
      <c r="D220" s="66">
        <v>2</v>
      </c>
      <c r="E220" s="67"/>
      <c r="F220" s="67"/>
      <c r="G220" s="67"/>
      <c r="H220" s="13"/>
      <c r="I220" s="14"/>
      <c r="J220" s="6"/>
      <c r="K220" s="4"/>
    </row>
    <row r="221" spans="1:11" outlineLevel="1" x14ac:dyDescent="0.25">
      <c r="A221" s="63"/>
      <c r="B221" s="71" t="s">
        <v>451</v>
      </c>
      <c r="C221" s="65" t="s">
        <v>7</v>
      </c>
      <c r="D221" s="66">
        <v>1</v>
      </c>
      <c r="E221" s="67"/>
      <c r="F221" s="67"/>
      <c r="G221" s="67"/>
      <c r="H221" s="13"/>
      <c r="I221" s="14"/>
      <c r="J221" s="6"/>
      <c r="K221" s="4"/>
    </row>
    <row r="222" spans="1:11" outlineLevel="1" x14ac:dyDescent="0.25">
      <c r="A222" s="63"/>
      <c r="B222" s="71" t="s">
        <v>452</v>
      </c>
      <c r="C222" s="65" t="s">
        <v>7</v>
      </c>
      <c r="D222" s="66">
        <v>1</v>
      </c>
      <c r="E222" s="67"/>
      <c r="F222" s="67"/>
      <c r="G222" s="67"/>
      <c r="H222" s="13"/>
      <c r="I222" s="14"/>
      <c r="J222" s="6"/>
      <c r="K222" s="4"/>
    </row>
    <row r="223" spans="1:11" outlineLevel="1" x14ac:dyDescent="0.25">
      <c r="A223" s="63"/>
      <c r="B223" s="71" t="s">
        <v>453</v>
      </c>
      <c r="C223" s="65" t="s">
        <v>7</v>
      </c>
      <c r="D223" s="66">
        <v>2</v>
      </c>
      <c r="E223" s="67"/>
      <c r="F223" s="67"/>
      <c r="G223" s="67"/>
      <c r="H223" s="13"/>
      <c r="I223" s="14"/>
      <c r="J223" s="6"/>
      <c r="K223" s="4"/>
    </row>
    <row r="224" spans="1:11" outlineLevel="1" x14ac:dyDescent="0.25">
      <c r="A224" s="63"/>
      <c r="B224" s="71" t="s">
        <v>449</v>
      </c>
      <c r="C224" s="65"/>
      <c r="D224" s="66"/>
      <c r="E224" s="67"/>
      <c r="F224" s="67"/>
      <c r="G224" s="67"/>
      <c r="H224" s="13"/>
      <c r="I224" s="14"/>
      <c r="J224" s="6"/>
      <c r="K224" s="4"/>
    </row>
    <row r="225" spans="1:11" outlineLevel="1" x14ac:dyDescent="0.25">
      <c r="A225" s="63"/>
      <c r="B225" s="71" t="s">
        <v>450</v>
      </c>
      <c r="C225" s="65" t="s">
        <v>7</v>
      </c>
      <c r="D225" s="66">
        <v>1</v>
      </c>
      <c r="E225" s="67"/>
      <c r="F225" s="67"/>
      <c r="G225" s="67"/>
      <c r="H225" s="13"/>
      <c r="I225" s="14"/>
      <c r="J225" s="6"/>
      <c r="K225" s="4"/>
    </row>
    <row r="226" spans="1:11" outlineLevel="1" x14ac:dyDescent="0.25">
      <c r="A226" s="63"/>
      <c r="B226" s="71" t="s">
        <v>655</v>
      </c>
      <c r="C226" s="65"/>
      <c r="D226" s="66"/>
      <c r="E226" s="67"/>
      <c r="F226" s="67"/>
      <c r="G226" s="67"/>
      <c r="H226" s="13"/>
      <c r="I226" s="14"/>
      <c r="J226" s="6"/>
      <c r="K226" s="4"/>
    </row>
    <row r="227" spans="1:11" outlineLevel="1" x14ac:dyDescent="0.25">
      <c r="A227" s="63"/>
      <c r="B227" s="71" t="s">
        <v>450</v>
      </c>
      <c r="C227" s="65" t="s">
        <v>7</v>
      </c>
      <c r="D227" s="66">
        <v>1</v>
      </c>
      <c r="E227" s="67"/>
      <c r="F227" s="67"/>
      <c r="G227" s="67"/>
      <c r="H227" s="13"/>
      <c r="I227" s="14"/>
      <c r="J227" s="6"/>
      <c r="K227" s="4"/>
    </row>
    <row r="228" spans="1:11" outlineLevel="1" x14ac:dyDescent="0.25">
      <c r="A228" s="63"/>
      <c r="B228" s="71" t="s">
        <v>455</v>
      </c>
      <c r="C228" s="65" t="s">
        <v>7</v>
      </c>
      <c r="D228" s="66">
        <v>1</v>
      </c>
      <c r="E228" s="67"/>
      <c r="F228" s="67"/>
      <c r="G228" s="67"/>
      <c r="H228" s="13"/>
      <c r="I228" s="14"/>
      <c r="J228" s="6"/>
      <c r="K228" s="4"/>
    </row>
    <row r="229" spans="1:11" outlineLevel="1" x14ac:dyDescent="0.25">
      <c r="A229" s="63"/>
      <c r="B229" s="71" t="s">
        <v>456</v>
      </c>
      <c r="C229" s="65" t="s">
        <v>7</v>
      </c>
      <c r="D229" s="66">
        <v>1</v>
      </c>
      <c r="E229" s="67"/>
      <c r="F229" s="67"/>
      <c r="G229" s="67"/>
      <c r="H229" s="13"/>
      <c r="I229" s="14"/>
      <c r="J229" s="6"/>
      <c r="K229" s="4"/>
    </row>
    <row r="230" spans="1:11" outlineLevel="1" x14ac:dyDescent="0.25">
      <c r="A230" s="63"/>
      <c r="B230" s="71" t="s">
        <v>457</v>
      </c>
      <c r="C230" s="65" t="s">
        <v>7</v>
      </c>
      <c r="D230" s="66">
        <v>1</v>
      </c>
      <c r="E230" s="67"/>
      <c r="F230" s="67"/>
      <c r="G230" s="67"/>
      <c r="H230" s="13"/>
      <c r="I230" s="14"/>
      <c r="J230" s="6"/>
      <c r="K230" s="4"/>
    </row>
    <row r="231" spans="1:11" outlineLevel="1" x14ac:dyDescent="0.25">
      <c r="A231" s="63"/>
      <c r="B231" s="71" t="s">
        <v>656</v>
      </c>
      <c r="C231" s="65"/>
      <c r="D231" s="66"/>
      <c r="E231" s="67"/>
      <c r="F231" s="67"/>
      <c r="G231" s="67"/>
      <c r="H231" s="13"/>
      <c r="I231" s="14"/>
      <c r="J231" s="6"/>
      <c r="K231" s="4"/>
    </row>
    <row r="232" spans="1:11" outlineLevel="1" x14ac:dyDescent="0.25">
      <c r="A232" s="63"/>
      <c r="B232" s="71" t="s">
        <v>580</v>
      </c>
      <c r="C232" s="65" t="s">
        <v>7</v>
      </c>
      <c r="D232" s="66">
        <v>1</v>
      </c>
      <c r="E232" s="67"/>
      <c r="F232" s="67"/>
      <c r="G232" s="67"/>
      <c r="H232" s="13"/>
      <c r="I232" s="14"/>
      <c r="J232" s="6"/>
      <c r="K232" s="4"/>
    </row>
    <row r="233" spans="1:11" outlineLevel="1" x14ac:dyDescent="0.25">
      <c r="A233" s="63"/>
      <c r="B233" s="71" t="s">
        <v>455</v>
      </c>
      <c r="C233" s="65" t="s">
        <v>7</v>
      </c>
      <c r="D233" s="66">
        <v>1</v>
      </c>
      <c r="E233" s="67"/>
      <c r="F233" s="67"/>
      <c r="G233" s="67"/>
      <c r="H233" s="13"/>
      <c r="I233" s="14"/>
      <c r="J233" s="6"/>
      <c r="K233" s="4"/>
    </row>
    <row r="234" spans="1:11" outlineLevel="1" x14ac:dyDescent="0.25">
      <c r="A234" s="63"/>
      <c r="B234" s="71" t="s">
        <v>459</v>
      </c>
      <c r="C234" s="65" t="s">
        <v>7</v>
      </c>
      <c r="D234" s="66">
        <v>2</v>
      </c>
      <c r="E234" s="67"/>
      <c r="F234" s="67"/>
      <c r="G234" s="67"/>
      <c r="H234" s="13"/>
      <c r="I234" s="14"/>
      <c r="J234" s="6"/>
      <c r="K234" s="4"/>
    </row>
    <row r="235" spans="1:11" outlineLevel="1" x14ac:dyDescent="0.25">
      <c r="A235" s="63"/>
      <c r="B235" s="71"/>
      <c r="C235" s="65"/>
      <c r="D235" s="66"/>
      <c r="E235" s="67"/>
      <c r="F235" s="67"/>
      <c r="G235" s="67"/>
      <c r="H235" s="13"/>
      <c r="I235" s="14"/>
      <c r="J235" s="6"/>
      <c r="K235" s="4"/>
    </row>
    <row r="236" spans="1:11" outlineLevel="1" x14ac:dyDescent="0.25">
      <c r="A236" s="63" t="s">
        <v>215</v>
      </c>
      <c r="B236" s="84" t="s">
        <v>216</v>
      </c>
      <c r="C236" s="65"/>
      <c r="D236" s="66"/>
      <c r="E236" s="67"/>
      <c r="F236" s="67"/>
      <c r="G236" s="67"/>
      <c r="H236" s="13"/>
      <c r="I236" s="14"/>
      <c r="J236" s="6"/>
      <c r="K236" s="4"/>
    </row>
    <row r="237" spans="1:11" outlineLevel="1" x14ac:dyDescent="0.25">
      <c r="A237" s="63"/>
      <c r="B237" s="71"/>
      <c r="C237" s="65"/>
      <c r="D237" s="66"/>
      <c r="E237" s="67"/>
      <c r="F237" s="67"/>
      <c r="G237" s="67"/>
      <c r="H237" s="13"/>
      <c r="I237" s="14"/>
      <c r="J237" s="6"/>
      <c r="K237" s="4"/>
    </row>
    <row r="238" spans="1:11" outlineLevel="1" x14ac:dyDescent="0.25">
      <c r="A238" s="63"/>
      <c r="B238" s="71" t="s">
        <v>217</v>
      </c>
      <c r="C238" s="65"/>
      <c r="D238" s="66"/>
      <c r="E238" s="67"/>
      <c r="F238" s="67"/>
      <c r="G238" s="67"/>
      <c r="H238" s="13"/>
      <c r="I238" s="14"/>
      <c r="J238" s="6"/>
      <c r="K238" s="4"/>
    </row>
    <row r="239" spans="1:11" outlineLevel="1" x14ac:dyDescent="0.25">
      <c r="A239" s="63"/>
      <c r="B239" s="71" t="s">
        <v>408</v>
      </c>
      <c r="C239" s="65" t="s">
        <v>7</v>
      </c>
      <c r="D239" s="66">
        <v>1</v>
      </c>
      <c r="E239" s="67"/>
      <c r="F239" s="67"/>
      <c r="G239" s="67"/>
      <c r="H239" s="13"/>
      <c r="I239" s="14"/>
      <c r="J239" s="6"/>
      <c r="K239" s="4"/>
    </row>
    <row r="240" spans="1:11" outlineLevel="1" x14ac:dyDescent="0.25">
      <c r="A240" s="63"/>
      <c r="B240" s="71" t="s">
        <v>218</v>
      </c>
      <c r="C240" s="65" t="s">
        <v>7</v>
      </c>
      <c r="D240" s="66">
        <v>1</v>
      </c>
      <c r="E240" s="67"/>
      <c r="F240" s="67"/>
      <c r="G240" s="67"/>
      <c r="H240" s="13"/>
      <c r="I240" s="14"/>
      <c r="J240" s="6"/>
      <c r="K240" s="4"/>
    </row>
    <row r="241" spans="1:11" outlineLevel="1" x14ac:dyDescent="0.25">
      <c r="A241" s="63"/>
      <c r="B241" s="71" t="s">
        <v>219</v>
      </c>
      <c r="C241" s="65" t="s">
        <v>220</v>
      </c>
      <c r="D241" s="66" t="s">
        <v>221</v>
      </c>
      <c r="E241" s="67"/>
      <c r="F241" s="67"/>
      <c r="G241" s="67"/>
      <c r="H241" s="13"/>
      <c r="I241" s="14"/>
      <c r="J241" s="6"/>
      <c r="K241" s="4"/>
    </row>
    <row r="242" spans="1:11" outlineLevel="1" x14ac:dyDescent="0.25">
      <c r="A242" s="63"/>
      <c r="B242" s="77" t="s">
        <v>222</v>
      </c>
      <c r="C242" s="65" t="s">
        <v>2</v>
      </c>
      <c r="D242" s="66">
        <v>1</v>
      </c>
      <c r="E242" s="67"/>
      <c r="F242" s="67"/>
      <c r="G242" s="67"/>
      <c r="H242" s="13"/>
      <c r="I242" s="14"/>
      <c r="J242" s="6"/>
      <c r="K242" s="4"/>
    </row>
    <row r="243" spans="1:11" outlineLevel="1" x14ac:dyDescent="0.25">
      <c r="A243" s="63"/>
      <c r="B243" s="71"/>
      <c r="C243" s="65"/>
      <c r="D243" s="66"/>
      <c r="E243" s="67"/>
      <c r="F243" s="67"/>
      <c r="G243" s="67"/>
      <c r="H243" s="13"/>
      <c r="I243" s="14"/>
      <c r="J243" s="6"/>
      <c r="K243" s="4"/>
    </row>
    <row r="244" spans="1:11" outlineLevel="1" x14ac:dyDescent="0.25">
      <c r="A244" s="63"/>
      <c r="B244" s="71" t="s">
        <v>223</v>
      </c>
      <c r="C244" s="65" t="s">
        <v>2</v>
      </c>
      <c r="D244" s="66">
        <v>1</v>
      </c>
      <c r="E244" s="67"/>
      <c r="F244" s="67"/>
      <c r="G244" s="67"/>
      <c r="H244" s="13"/>
      <c r="I244" s="14"/>
      <c r="J244" s="6"/>
      <c r="K244" s="4"/>
    </row>
    <row r="245" spans="1:11" outlineLevel="1" x14ac:dyDescent="0.25">
      <c r="A245" s="63"/>
      <c r="B245" s="71"/>
      <c r="C245" s="65"/>
      <c r="D245" s="66"/>
      <c r="E245" s="67"/>
      <c r="F245" s="67"/>
      <c r="G245" s="67"/>
      <c r="H245" s="13"/>
      <c r="I245" s="14"/>
      <c r="J245" s="6"/>
      <c r="K245" s="4"/>
    </row>
    <row r="246" spans="1:11" outlineLevel="1" x14ac:dyDescent="0.25">
      <c r="A246" s="63" t="s">
        <v>224</v>
      </c>
      <c r="B246" s="84" t="s">
        <v>225</v>
      </c>
      <c r="C246" s="65"/>
      <c r="D246" s="66"/>
      <c r="E246" s="67"/>
      <c r="F246" s="67"/>
      <c r="G246" s="67"/>
      <c r="H246" s="13"/>
      <c r="I246" s="14"/>
      <c r="J246" s="6"/>
      <c r="K246" s="4"/>
    </row>
    <row r="247" spans="1:11" outlineLevel="1" x14ac:dyDescent="0.25">
      <c r="A247" s="63"/>
      <c r="B247" s="71"/>
      <c r="C247" s="65"/>
      <c r="D247" s="66"/>
      <c r="E247" s="67"/>
      <c r="F247" s="67"/>
      <c r="G247" s="67"/>
      <c r="H247" s="13"/>
      <c r="I247" s="14"/>
      <c r="J247" s="6"/>
      <c r="K247" s="4"/>
    </row>
    <row r="248" spans="1:11" outlineLevel="1" x14ac:dyDescent="0.25">
      <c r="A248" s="63" t="s">
        <v>226</v>
      </c>
      <c r="B248" s="145" t="s">
        <v>677</v>
      </c>
      <c r="C248" s="65"/>
      <c r="D248" s="66"/>
      <c r="E248" s="67"/>
      <c r="F248" s="67"/>
      <c r="G248" s="67"/>
      <c r="H248" s="13"/>
      <c r="I248" s="14"/>
      <c r="J248" s="6"/>
      <c r="K248" s="4"/>
    </row>
    <row r="249" spans="1:11" outlineLevel="1" x14ac:dyDescent="0.25">
      <c r="A249" s="63"/>
      <c r="B249" s="71"/>
      <c r="C249" s="65"/>
      <c r="D249" s="66"/>
      <c r="E249" s="67"/>
      <c r="F249" s="67"/>
      <c r="G249" s="67"/>
      <c r="H249" s="13"/>
      <c r="I249" s="14"/>
      <c r="J249" s="6"/>
      <c r="K249" s="4"/>
    </row>
    <row r="250" spans="1:11" outlineLevel="1" x14ac:dyDescent="0.25">
      <c r="A250" s="63"/>
      <c r="B250" s="71" t="s">
        <v>165</v>
      </c>
      <c r="C250" s="65" t="s">
        <v>7</v>
      </c>
      <c r="D250" s="66">
        <v>5</v>
      </c>
      <c r="E250" s="67"/>
      <c r="F250" s="67"/>
      <c r="G250" s="67"/>
      <c r="H250" s="13"/>
      <c r="I250" s="14"/>
      <c r="J250" s="6"/>
      <c r="K250" s="4"/>
    </row>
    <row r="251" spans="1:11" outlineLevel="1" x14ac:dyDescent="0.25">
      <c r="A251" s="63"/>
      <c r="B251" s="71" t="s">
        <v>409</v>
      </c>
      <c r="C251" s="65" t="s">
        <v>7</v>
      </c>
      <c r="D251" s="66">
        <v>1</v>
      </c>
      <c r="E251" s="67"/>
      <c r="F251" s="67"/>
      <c r="G251" s="67"/>
      <c r="H251" s="13"/>
      <c r="I251" s="14"/>
      <c r="J251" s="6"/>
      <c r="K251" s="4"/>
    </row>
    <row r="252" spans="1:11" outlineLevel="1" x14ac:dyDescent="0.25">
      <c r="A252" s="63"/>
      <c r="B252" s="71" t="s">
        <v>227</v>
      </c>
      <c r="C252" s="65" t="s">
        <v>7</v>
      </c>
      <c r="D252" s="66">
        <v>2</v>
      </c>
      <c r="E252" s="67"/>
      <c r="F252" s="67"/>
      <c r="G252" s="67"/>
      <c r="H252" s="13"/>
      <c r="I252" s="14"/>
      <c r="J252" s="6"/>
      <c r="K252" s="4"/>
    </row>
    <row r="253" spans="1:11" outlineLevel="1" x14ac:dyDescent="0.25">
      <c r="A253" s="63"/>
      <c r="B253" s="71" t="s">
        <v>228</v>
      </c>
      <c r="C253" s="65" t="s">
        <v>7</v>
      </c>
      <c r="D253" s="66">
        <v>1</v>
      </c>
      <c r="E253" s="67"/>
      <c r="F253" s="67"/>
      <c r="G253" s="67"/>
      <c r="H253" s="13"/>
      <c r="I253" s="14"/>
      <c r="J253" s="6"/>
      <c r="K253" s="217"/>
    </row>
    <row r="254" spans="1:11" outlineLevel="1" x14ac:dyDescent="0.25">
      <c r="A254" s="63"/>
      <c r="B254" s="71" t="s">
        <v>410</v>
      </c>
      <c r="C254" s="65" t="s">
        <v>168</v>
      </c>
      <c r="D254" s="66" t="s">
        <v>168</v>
      </c>
      <c r="E254" s="67"/>
      <c r="F254" s="67"/>
      <c r="G254" s="67"/>
      <c r="H254" s="13"/>
      <c r="I254" s="14"/>
      <c r="J254" s="6"/>
      <c r="K254" s="4"/>
    </row>
    <row r="255" spans="1:11" outlineLevel="1" x14ac:dyDescent="0.25">
      <c r="A255" s="63"/>
      <c r="B255" s="71" t="s">
        <v>166</v>
      </c>
      <c r="C255" s="65" t="s">
        <v>7</v>
      </c>
      <c r="D255" s="66">
        <v>1</v>
      </c>
      <c r="E255" s="67"/>
      <c r="F255" s="67"/>
      <c r="G255" s="67"/>
      <c r="H255" s="13"/>
      <c r="I255" s="14"/>
      <c r="J255" s="6"/>
      <c r="K255" s="4"/>
    </row>
    <row r="256" spans="1:11" outlineLevel="1" x14ac:dyDescent="0.25">
      <c r="A256" s="63"/>
      <c r="B256" s="71" t="s">
        <v>169</v>
      </c>
      <c r="C256" s="65" t="s">
        <v>7</v>
      </c>
      <c r="D256" s="66">
        <v>2</v>
      </c>
      <c r="E256" s="67"/>
      <c r="F256" s="67"/>
      <c r="G256" s="67"/>
      <c r="H256" s="13"/>
      <c r="I256" s="14"/>
      <c r="J256" s="6"/>
      <c r="K256" s="4"/>
    </row>
    <row r="257" spans="1:11" outlineLevel="1" x14ac:dyDescent="0.25">
      <c r="A257" s="63"/>
      <c r="B257" s="71" t="s">
        <v>170</v>
      </c>
      <c r="C257" s="65" t="s">
        <v>7</v>
      </c>
      <c r="D257" s="66">
        <v>2</v>
      </c>
      <c r="E257" s="67"/>
      <c r="F257" s="67"/>
      <c r="G257" s="67"/>
      <c r="H257" s="13"/>
      <c r="I257" s="14"/>
      <c r="J257" s="6"/>
      <c r="K257" s="4"/>
    </row>
    <row r="258" spans="1:11" outlineLevel="1" x14ac:dyDescent="0.25">
      <c r="A258" s="63"/>
      <c r="B258" s="71" t="s">
        <v>680</v>
      </c>
      <c r="C258" s="65" t="s">
        <v>7</v>
      </c>
      <c r="D258" s="66">
        <v>2</v>
      </c>
      <c r="E258" s="67"/>
      <c r="F258" s="67"/>
      <c r="G258" s="67"/>
      <c r="H258" s="13"/>
      <c r="I258" s="14"/>
      <c r="J258" s="6"/>
      <c r="K258" s="4"/>
    </row>
    <row r="259" spans="1:11" outlineLevel="1" x14ac:dyDescent="0.25">
      <c r="A259" s="63"/>
      <c r="B259" s="71" t="s">
        <v>175</v>
      </c>
      <c r="C259" s="65" t="s">
        <v>7</v>
      </c>
      <c r="D259" s="66">
        <v>1</v>
      </c>
      <c r="E259" s="67"/>
      <c r="F259" s="67"/>
      <c r="G259" s="67"/>
      <c r="H259" s="13"/>
      <c r="I259" s="14"/>
      <c r="J259" s="6"/>
      <c r="K259" s="4"/>
    </row>
    <row r="260" spans="1:11" outlineLevel="1" x14ac:dyDescent="0.25">
      <c r="A260" s="63"/>
      <c r="B260" s="71" t="s">
        <v>174</v>
      </c>
      <c r="C260" s="65" t="s">
        <v>7</v>
      </c>
      <c r="D260" s="66">
        <v>1</v>
      </c>
      <c r="E260" s="67"/>
      <c r="F260" s="67"/>
      <c r="G260" s="67"/>
      <c r="H260" s="13"/>
      <c r="I260" s="14"/>
      <c r="J260" s="6"/>
      <c r="K260" s="4"/>
    </row>
    <row r="261" spans="1:11" outlineLevel="1" x14ac:dyDescent="0.25">
      <c r="A261" s="63"/>
      <c r="B261" s="71" t="s">
        <v>229</v>
      </c>
      <c r="C261" s="65" t="s">
        <v>7</v>
      </c>
      <c r="D261" s="66">
        <v>1</v>
      </c>
      <c r="E261" s="67"/>
      <c r="F261" s="67"/>
      <c r="G261" s="67"/>
      <c r="H261" s="13"/>
      <c r="I261" s="14"/>
      <c r="J261" s="6"/>
      <c r="K261" s="4"/>
    </row>
    <row r="262" spans="1:11" outlineLevel="1" x14ac:dyDescent="0.25">
      <c r="A262" s="63"/>
      <c r="B262" s="71" t="s">
        <v>230</v>
      </c>
      <c r="C262" s="65" t="s">
        <v>7</v>
      </c>
      <c r="D262" s="66">
        <v>1</v>
      </c>
      <c r="E262" s="67"/>
      <c r="F262" s="67"/>
      <c r="G262" s="67"/>
      <c r="H262" s="13"/>
      <c r="I262" s="14"/>
      <c r="J262" s="6"/>
      <c r="K262" s="4"/>
    </row>
    <row r="263" spans="1:11" outlineLevel="1" x14ac:dyDescent="0.25">
      <c r="A263" s="63"/>
      <c r="B263" s="71"/>
      <c r="C263" s="65"/>
      <c r="D263" s="66"/>
      <c r="E263" s="67"/>
      <c r="F263" s="67"/>
      <c r="G263" s="67"/>
      <c r="H263" s="13"/>
      <c r="I263" s="14"/>
      <c r="J263" s="6"/>
      <c r="K263" s="4"/>
    </row>
    <row r="264" spans="1:11" outlineLevel="1" x14ac:dyDescent="0.25">
      <c r="A264" s="63" t="s">
        <v>231</v>
      </c>
      <c r="B264" s="145" t="s">
        <v>662</v>
      </c>
      <c r="C264" s="65"/>
      <c r="D264" s="66"/>
      <c r="E264" s="67"/>
      <c r="F264" s="67"/>
      <c r="G264" s="67"/>
      <c r="H264" s="13"/>
      <c r="I264" s="14"/>
      <c r="J264" s="6"/>
      <c r="K264" s="4"/>
    </row>
    <row r="265" spans="1:11" outlineLevel="1" x14ac:dyDescent="0.25">
      <c r="A265" s="63"/>
      <c r="B265" s="71"/>
      <c r="C265" s="65"/>
      <c r="D265" s="66"/>
      <c r="E265" s="67"/>
      <c r="F265" s="67"/>
      <c r="G265" s="67"/>
      <c r="H265" s="13"/>
      <c r="I265" s="14"/>
      <c r="J265" s="6"/>
      <c r="K265" s="4"/>
    </row>
    <row r="266" spans="1:11" outlineLevel="1" x14ac:dyDescent="0.25">
      <c r="A266" s="63"/>
      <c r="B266" s="71" t="s">
        <v>165</v>
      </c>
      <c r="C266" s="65" t="s">
        <v>7</v>
      </c>
      <c r="D266" s="66">
        <v>1</v>
      </c>
      <c r="E266" s="67"/>
      <c r="F266" s="67"/>
      <c r="G266" s="67"/>
      <c r="H266" s="13"/>
      <c r="I266" s="14"/>
      <c r="J266" s="6"/>
      <c r="K266" s="4"/>
    </row>
    <row r="267" spans="1:11" outlineLevel="1" x14ac:dyDescent="0.25">
      <c r="A267" s="63"/>
      <c r="B267" s="71"/>
      <c r="C267" s="65"/>
      <c r="D267" s="66"/>
      <c r="E267" s="67"/>
      <c r="F267" s="67"/>
      <c r="G267" s="67"/>
      <c r="H267" s="13"/>
      <c r="I267" s="14"/>
      <c r="J267" s="6"/>
      <c r="K267" s="4"/>
    </row>
    <row r="268" spans="1:11" outlineLevel="1" x14ac:dyDescent="0.25">
      <c r="A268" s="63" t="s">
        <v>232</v>
      </c>
      <c r="B268" s="84" t="s">
        <v>411</v>
      </c>
      <c r="C268" s="65"/>
      <c r="D268" s="66"/>
      <c r="E268" s="67"/>
      <c r="F268" s="67"/>
      <c r="G268" s="67"/>
      <c r="H268" s="13"/>
      <c r="I268" s="14"/>
      <c r="J268" s="6"/>
      <c r="K268" s="4"/>
    </row>
    <row r="269" spans="1:11" outlineLevel="1" x14ac:dyDescent="0.25">
      <c r="A269" s="63"/>
      <c r="B269" s="71"/>
      <c r="C269" s="65"/>
      <c r="D269" s="66"/>
      <c r="E269" s="67"/>
      <c r="F269" s="67"/>
      <c r="G269" s="67"/>
      <c r="H269" s="13"/>
      <c r="I269" s="14"/>
      <c r="J269" s="6"/>
      <c r="K269" s="4"/>
    </row>
    <row r="270" spans="1:11" outlineLevel="1" x14ac:dyDescent="0.25">
      <c r="A270" s="63"/>
      <c r="B270" s="145" t="s">
        <v>233</v>
      </c>
      <c r="C270" s="65"/>
      <c r="D270" s="66"/>
      <c r="E270" s="67"/>
      <c r="F270" s="67"/>
      <c r="G270" s="67"/>
      <c r="H270" s="13"/>
      <c r="I270" s="14"/>
      <c r="J270" s="6"/>
      <c r="K270" s="4"/>
    </row>
    <row r="271" spans="1:11" outlineLevel="1" x14ac:dyDescent="0.25">
      <c r="A271" s="63"/>
      <c r="B271" s="64" t="s">
        <v>144</v>
      </c>
      <c r="C271" s="65" t="s">
        <v>1</v>
      </c>
      <c r="D271" s="66">
        <f>2*2</f>
        <v>4</v>
      </c>
      <c r="E271" s="67"/>
      <c r="F271" s="67"/>
      <c r="G271" s="67"/>
      <c r="H271" s="13"/>
      <c r="I271" s="14"/>
      <c r="J271" s="6"/>
      <c r="K271" s="4"/>
    </row>
    <row r="272" spans="1:11" outlineLevel="1" x14ac:dyDescent="0.25">
      <c r="A272" s="63"/>
      <c r="B272" s="71"/>
      <c r="C272" s="65"/>
      <c r="D272" s="66"/>
      <c r="E272" s="67"/>
      <c r="F272" s="67"/>
      <c r="G272" s="67"/>
      <c r="H272" s="13"/>
      <c r="I272" s="14"/>
      <c r="J272" s="6"/>
      <c r="K272" s="4"/>
    </row>
    <row r="273" spans="1:11" outlineLevel="1" x14ac:dyDescent="0.25">
      <c r="A273" s="63"/>
      <c r="B273" s="71" t="s">
        <v>234</v>
      </c>
      <c r="C273" s="65" t="s">
        <v>1</v>
      </c>
      <c r="D273" s="66">
        <v>4</v>
      </c>
      <c r="E273" s="67"/>
      <c r="F273" s="67"/>
      <c r="G273" s="67"/>
      <c r="H273" s="13"/>
      <c r="I273" s="14"/>
      <c r="J273" s="6"/>
      <c r="K273" s="4"/>
    </row>
    <row r="274" spans="1:11" outlineLevel="1" x14ac:dyDescent="0.25">
      <c r="A274" s="63"/>
      <c r="B274" s="71"/>
      <c r="C274" s="65"/>
      <c r="D274" s="66"/>
      <c r="E274" s="67"/>
      <c r="F274" s="67"/>
      <c r="G274" s="67"/>
      <c r="H274" s="13"/>
      <c r="I274" s="14"/>
      <c r="J274" s="6"/>
      <c r="K274" s="4"/>
    </row>
    <row r="275" spans="1:11" outlineLevel="1" x14ac:dyDescent="0.25">
      <c r="A275" s="63"/>
      <c r="B275" s="145" t="s">
        <v>235</v>
      </c>
      <c r="C275" s="65"/>
      <c r="D275" s="66"/>
      <c r="E275" s="67"/>
      <c r="F275" s="67"/>
      <c r="G275" s="67"/>
      <c r="H275" s="13"/>
      <c r="I275" s="14"/>
      <c r="J275" s="6"/>
      <c r="K275" s="4"/>
    </row>
    <row r="276" spans="1:11" outlineLevel="1" x14ac:dyDescent="0.25">
      <c r="A276" s="63"/>
      <c r="B276" s="71" t="s">
        <v>552</v>
      </c>
      <c r="C276" s="65" t="s">
        <v>1</v>
      </c>
      <c r="D276" s="66">
        <v>1.5</v>
      </c>
      <c r="E276" s="67"/>
      <c r="F276" s="67"/>
      <c r="G276" s="67"/>
      <c r="H276" s="13"/>
      <c r="I276" s="14"/>
      <c r="J276" s="6"/>
      <c r="K276" s="4"/>
    </row>
    <row r="277" spans="1:11" outlineLevel="1" x14ac:dyDescent="0.25">
      <c r="A277" s="63"/>
      <c r="B277" s="64" t="s">
        <v>236</v>
      </c>
      <c r="C277" s="65" t="s">
        <v>1</v>
      </c>
      <c r="D277" s="66" t="s">
        <v>168</v>
      </c>
      <c r="E277" s="67"/>
      <c r="F277" s="67"/>
      <c r="G277" s="67"/>
      <c r="H277" s="13"/>
      <c r="I277" s="14"/>
      <c r="J277" s="6"/>
      <c r="K277" s="4"/>
    </row>
    <row r="278" spans="1:11" outlineLevel="1" x14ac:dyDescent="0.25">
      <c r="A278" s="63"/>
      <c r="B278" s="64" t="s">
        <v>237</v>
      </c>
      <c r="C278" s="65" t="s">
        <v>1</v>
      </c>
      <c r="D278" s="66" t="s">
        <v>168</v>
      </c>
      <c r="E278" s="67"/>
      <c r="F278" s="67"/>
      <c r="G278" s="67"/>
      <c r="H278" s="13"/>
      <c r="I278" s="14"/>
      <c r="J278" s="6"/>
      <c r="K278" s="4"/>
    </row>
    <row r="279" spans="1:11" outlineLevel="1" x14ac:dyDescent="0.25">
      <c r="A279" s="63"/>
      <c r="B279" s="64" t="s">
        <v>238</v>
      </c>
      <c r="C279" s="65" t="s">
        <v>1</v>
      </c>
      <c r="D279" s="66">
        <v>2</v>
      </c>
      <c r="E279" s="67"/>
      <c r="F279" s="67"/>
      <c r="G279" s="67"/>
      <c r="H279" s="13"/>
      <c r="I279" s="14"/>
      <c r="J279" s="6"/>
      <c r="K279" s="4"/>
    </row>
    <row r="280" spans="1:11" outlineLevel="1" x14ac:dyDescent="0.25">
      <c r="A280" s="63"/>
      <c r="B280" s="64" t="s">
        <v>239</v>
      </c>
      <c r="C280" s="65" t="s">
        <v>1</v>
      </c>
      <c r="D280" s="66">
        <v>3</v>
      </c>
      <c r="E280" s="67"/>
      <c r="F280" s="67"/>
      <c r="G280" s="67"/>
      <c r="H280" s="13"/>
      <c r="I280" s="14"/>
      <c r="J280" s="6"/>
      <c r="K280" s="4"/>
    </row>
    <row r="281" spans="1:11" outlineLevel="1" x14ac:dyDescent="0.25">
      <c r="A281" s="63"/>
      <c r="B281" s="64" t="s">
        <v>240</v>
      </c>
      <c r="C281" s="65" t="s">
        <v>1</v>
      </c>
      <c r="D281" s="66" t="s">
        <v>168</v>
      </c>
      <c r="E281" s="67"/>
      <c r="F281" s="67"/>
      <c r="G281" s="67"/>
      <c r="H281" s="13"/>
      <c r="I281" s="14"/>
      <c r="J281" s="6"/>
      <c r="K281" s="4"/>
    </row>
    <row r="282" spans="1:11" outlineLevel="1" x14ac:dyDescent="0.25">
      <c r="A282" s="63"/>
      <c r="B282" s="64" t="s">
        <v>241</v>
      </c>
      <c r="C282" s="65" t="s">
        <v>1</v>
      </c>
      <c r="D282" s="66" t="s">
        <v>168</v>
      </c>
      <c r="E282" s="67"/>
      <c r="F282" s="67"/>
      <c r="G282" s="67"/>
      <c r="H282" s="13"/>
      <c r="I282" s="14"/>
      <c r="J282" s="6"/>
      <c r="K282" s="4"/>
    </row>
    <row r="283" spans="1:11" outlineLevel="1" x14ac:dyDescent="0.25">
      <c r="A283" s="63"/>
      <c r="B283" s="64" t="s">
        <v>242</v>
      </c>
      <c r="C283" s="65" t="s">
        <v>1</v>
      </c>
      <c r="D283" s="66">
        <f>6+2</f>
        <v>8</v>
      </c>
      <c r="E283" s="67"/>
      <c r="F283" s="67"/>
      <c r="G283" s="67"/>
      <c r="H283" s="13"/>
      <c r="I283" s="14"/>
      <c r="J283" s="6"/>
      <c r="K283" s="4"/>
    </row>
    <row r="284" spans="1:11" outlineLevel="1" x14ac:dyDescent="0.25">
      <c r="A284" s="63"/>
      <c r="B284" s="71"/>
      <c r="C284" s="65"/>
      <c r="D284" s="66"/>
      <c r="E284" s="67"/>
      <c r="F284" s="67"/>
      <c r="G284" s="67"/>
      <c r="H284" s="13"/>
      <c r="I284" s="14"/>
      <c r="J284" s="6"/>
      <c r="K284" s="4"/>
    </row>
    <row r="285" spans="1:11" outlineLevel="1" x14ac:dyDescent="0.25">
      <c r="A285" s="63"/>
      <c r="B285" s="71" t="s">
        <v>412</v>
      </c>
      <c r="C285" s="65"/>
      <c r="D285" s="66"/>
      <c r="E285" s="67"/>
      <c r="F285" s="67"/>
      <c r="G285" s="67"/>
      <c r="H285" s="13"/>
      <c r="I285" s="14"/>
      <c r="J285" s="6"/>
      <c r="K285" s="4"/>
    </row>
    <row r="286" spans="1:11" outlineLevel="1" x14ac:dyDescent="0.25">
      <c r="A286" s="63"/>
      <c r="B286" s="71" t="s">
        <v>552</v>
      </c>
      <c r="C286" s="65" t="s">
        <v>1</v>
      </c>
      <c r="D286" s="66">
        <v>1.5</v>
      </c>
      <c r="E286" s="67"/>
      <c r="F286" s="67"/>
      <c r="G286" s="67"/>
      <c r="H286" s="13"/>
      <c r="I286" s="14"/>
      <c r="J286" s="6"/>
      <c r="K286" s="4"/>
    </row>
    <row r="287" spans="1:11" outlineLevel="1" x14ac:dyDescent="0.25">
      <c r="A287" s="63"/>
      <c r="B287" s="64" t="s">
        <v>236</v>
      </c>
      <c r="C287" s="65" t="s">
        <v>1</v>
      </c>
      <c r="D287" s="66" t="s">
        <v>168</v>
      </c>
      <c r="E287" s="67"/>
      <c r="F287" s="67"/>
      <c r="G287" s="67"/>
      <c r="H287" s="13"/>
      <c r="I287" s="14"/>
      <c r="J287" s="6"/>
      <c r="K287" s="4"/>
    </row>
    <row r="288" spans="1:11" outlineLevel="1" x14ac:dyDescent="0.25">
      <c r="A288" s="63"/>
      <c r="B288" s="64" t="s">
        <v>237</v>
      </c>
      <c r="C288" s="65" t="s">
        <v>1</v>
      </c>
      <c r="D288" s="66" t="s">
        <v>168</v>
      </c>
      <c r="E288" s="67"/>
      <c r="F288" s="67"/>
      <c r="G288" s="67"/>
      <c r="H288" s="13"/>
      <c r="I288" s="14"/>
      <c r="J288" s="6"/>
      <c r="K288" s="4"/>
    </row>
    <row r="289" spans="1:11" outlineLevel="1" x14ac:dyDescent="0.25">
      <c r="A289" s="63"/>
      <c r="B289" s="64" t="s">
        <v>238</v>
      </c>
      <c r="C289" s="65" t="s">
        <v>1</v>
      </c>
      <c r="D289" s="66">
        <v>2</v>
      </c>
      <c r="E289" s="67"/>
      <c r="F289" s="67"/>
      <c r="G289" s="67"/>
      <c r="H289" s="13"/>
      <c r="I289" s="14"/>
      <c r="J289" s="6"/>
      <c r="K289" s="4"/>
    </row>
    <row r="290" spans="1:11" outlineLevel="1" x14ac:dyDescent="0.25">
      <c r="A290" s="63"/>
      <c r="B290" s="64" t="s">
        <v>239</v>
      </c>
      <c r="C290" s="65" t="s">
        <v>1</v>
      </c>
      <c r="D290" s="66">
        <v>3</v>
      </c>
      <c r="E290" s="67"/>
      <c r="F290" s="67"/>
      <c r="G290" s="67"/>
      <c r="H290" s="13"/>
      <c r="I290" s="14"/>
      <c r="J290" s="6"/>
      <c r="K290" s="4"/>
    </row>
    <row r="291" spans="1:11" outlineLevel="1" x14ac:dyDescent="0.25">
      <c r="A291" s="63"/>
      <c r="B291" s="64" t="s">
        <v>240</v>
      </c>
      <c r="C291" s="65" t="s">
        <v>1</v>
      </c>
      <c r="D291" s="66" t="s">
        <v>168</v>
      </c>
      <c r="E291" s="67"/>
      <c r="F291" s="67"/>
      <c r="G291" s="67"/>
      <c r="H291" s="13"/>
      <c r="I291" s="14"/>
      <c r="J291" s="6"/>
      <c r="K291" s="4"/>
    </row>
    <row r="292" spans="1:11" outlineLevel="1" x14ac:dyDescent="0.25">
      <c r="A292" s="63"/>
      <c r="B292" s="64" t="s">
        <v>241</v>
      </c>
      <c r="C292" s="65" t="s">
        <v>1</v>
      </c>
      <c r="D292" s="66" t="s">
        <v>168</v>
      </c>
      <c r="E292" s="67"/>
      <c r="F292" s="67"/>
      <c r="G292" s="67"/>
      <c r="H292" s="13"/>
      <c r="I292" s="14"/>
      <c r="J292" s="6"/>
      <c r="K292" s="4"/>
    </row>
    <row r="293" spans="1:11" outlineLevel="1" x14ac:dyDescent="0.25">
      <c r="A293" s="63"/>
      <c r="B293" s="64" t="s">
        <v>242</v>
      </c>
      <c r="C293" s="65" t="s">
        <v>1</v>
      </c>
      <c r="D293" s="66">
        <f>6+2</f>
        <v>8</v>
      </c>
      <c r="E293" s="67"/>
      <c r="F293" s="67"/>
      <c r="G293" s="67"/>
      <c r="H293" s="13"/>
      <c r="I293" s="14"/>
      <c r="J293" s="6"/>
      <c r="K293" s="4"/>
    </row>
    <row r="294" spans="1:11" outlineLevel="1" x14ac:dyDescent="0.25">
      <c r="A294" s="63"/>
      <c r="B294" s="71"/>
      <c r="C294" s="65"/>
      <c r="D294" s="66"/>
      <c r="E294" s="67"/>
      <c r="F294" s="67"/>
      <c r="G294" s="67"/>
      <c r="H294" s="13"/>
      <c r="I294" s="14"/>
      <c r="J294" s="6"/>
      <c r="K294" s="4"/>
    </row>
    <row r="295" spans="1:11" outlineLevel="1" x14ac:dyDescent="0.25">
      <c r="A295" s="63"/>
      <c r="B295" s="145" t="s">
        <v>243</v>
      </c>
      <c r="C295" s="65"/>
      <c r="D295" s="66"/>
      <c r="E295" s="67"/>
      <c r="F295" s="67"/>
      <c r="G295" s="67"/>
      <c r="H295" s="13"/>
      <c r="I295" s="14"/>
      <c r="J295" s="6"/>
      <c r="K295" s="4"/>
    </row>
    <row r="296" spans="1:11" outlineLevel="1" x14ac:dyDescent="0.25">
      <c r="A296" s="63"/>
      <c r="B296" s="71" t="s">
        <v>244</v>
      </c>
      <c r="C296" s="65" t="s">
        <v>1</v>
      </c>
      <c r="D296" s="66" t="s">
        <v>168</v>
      </c>
      <c r="E296" s="67"/>
      <c r="F296" s="67"/>
      <c r="G296" s="67"/>
      <c r="H296" s="13"/>
      <c r="I296" s="14"/>
      <c r="J296" s="6"/>
      <c r="K296" s="4"/>
    </row>
    <row r="297" spans="1:11" outlineLevel="1" x14ac:dyDescent="0.25">
      <c r="A297" s="63"/>
      <c r="B297" s="71" t="s">
        <v>245</v>
      </c>
      <c r="C297" s="65" t="s">
        <v>1</v>
      </c>
      <c r="D297" s="66">
        <v>15</v>
      </c>
      <c r="E297" s="67"/>
      <c r="F297" s="67"/>
      <c r="G297" s="67"/>
      <c r="H297" s="13"/>
      <c r="I297" s="14"/>
      <c r="J297" s="6"/>
      <c r="K297" s="4"/>
    </row>
    <row r="298" spans="1:11" outlineLevel="1" x14ac:dyDescent="0.25">
      <c r="A298" s="63"/>
      <c r="B298" s="71" t="s">
        <v>246</v>
      </c>
      <c r="C298" s="65" t="s">
        <v>1</v>
      </c>
      <c r="D298" s="66" t="s">
        <v>168</v>
      </c>
      <c r="E298" s="67"/>
      <c r="F298" s="67"/>
      <c r="G298" s="67"/>
      <c r="H298" s="13"/>
      <c r="I298" s="14"/>
      <c r="J298" s="6"/>
      <c r="K298" s="4"/>
    </row>
    <row r="299" spans="1:11" outlineLevel="1" x14ac:dyDescent="0.25">
      <c r="A299" s="63"/>
      <c r="B299" s="71" t="s">
        <v>247</v>
      </c>
      <c r="C299" s="65" t="s">
        <v>1</v>
      </c>
      <c r="D299" s="66" t="s">
        <v>168</v>
      </c>
      <c r="E299" s="67"/>
      <c r="F299" s="67"/>
      <c r="G299" s="67"/>
      <c r="H299" s="13"/>
      <c r="I299" s="14"/>
      <c r="J299" s="6"/>
      <c r="K299" s="4"/>
    </row>
    <row r="300" spans="1:11" outlineLevel="1" x14ac:dyDescent="0.25">
      <c r="A300" s="63"/>
      <c r="B300" s="71"/>
      <c r="C300" s="65"/>
      <c r="D300" s="66"/>
      <c r="E300" s="67"/>
      <c r="F300" s="67"/>
      <c r="G300" s="67"/>
      <c r="H300" s="13"/>
      <c r="I300" s="14"/>
      <c r="J300" s="6"/>
      <c r="K300" s="4"/>
    </row>
    <row r="301" spans="1:11" outlineLevel="1" x14ac:dyDescent="0.25">
      <c r="A301" s="63" t="s">
        <v>248</v>
      </c>
      <c r="B301" s="84" t="s">
        <v>249</v>
      </c>
      <c r="C301" s="65"/>
      <c r="D301" s="66"/>
      <c r="E301" s="67"/>
      <c r="F301" s="67"/>
      <c r="G301" s="67"/>
      <c r="H301" s="13"/>
      <c r="I301" s="14"/>
      <c r="J301" s="6"/>
      <c r="K301" s="4"/>
    </row>
    <row r="302" spans="1:11" outlineLevel="1" x14ac:dyDescent="0.25">
      <c r="A302" s="63"/>
      <c r="B302" s="71"/>
      <c r="C302" s="65"/>
      <c r="D302" s="66"/>
      <c r="E302" s="67"/>
      <c r="F302" s="67"/>
      <c r="G302" s="67"/>
      <c r="H302" s="13"/>
      <c r="I302" s="14"/>
      <c r="J302" s="6"/>
      <c r="K302" s="4"/>
    </row>
    <row r="303" spans="1:11" outlineLevel="1" x14ac:dyDescent="0.25">
      <c r="A303" s="63"/>
      <c r="B303" s="77" t="s">
        <v>250</v>
      </c>
      <c r="C303" s="65"/>
      <c r="D303" s="66"/>
      <c r="E303" s="67"/>
      <c r="F303" s="67"/>
      <c r="G303" s="67"/>
      <c r="H303" s="13"/>
      <c r="I303" s="14"/>
      <c r="J303" s="6"/>
      <c r="K303" s="4"/>
    </row>
    <row r="304" spans="1:11" outlineLevel="1" x14ac:dyDescent="0.25">
      <c r="A304" s="63"/>
      <c r="B304" s="71" t="s">
        <v>251</v>
      </c>
      <c r="C304" s="65" t="s">
        <v>2</v>
      </c>
      <c r="D304" s="66">
        <v>1</v>
      </c>
      <c r="E304" s="67"/>
      <c r="F304" s="67"/>
      <c r="G304" s="67"/>
      <c r="H304" s="13"/>
      <c r="I304" s="14"/>
      <c r="J304" s="6"/>
      <c r="K304" s="4"/>
    </row>
    <row r="305" spans="1:11" outlineLevel="1" x14ac:dyDescent="0.25">
      <c r="A305" s="63"/>
      <c r="B305" s="71" t="s">
        <v>252</v>
      </c>
      <c r="C305" s="65" t="s">
        <v>2</v>
      </c>
      <c r="D305" s="66">
        <v>1</v>
      </c>
      <c r="E305" s="67"/>
      <c r="F305" s="67"/>
      <c r="G305" s="67"/>
      <c r="H305" s="13"/>
      <c r="I305" s="14"/>
      <c r="J305" s="6"/>
      <c r="K305" s="4"/>
    </row>
    <row r="306" spans="1:11" outlineLevel="1" x14ac:dyDescent="0.25">
      <c r="A306" s="63"/>
      <c r="B306" s="71" t="s">
        <v>253</v>
      </c>
      <c r="C306" s="65" t="s">
        <v>2</v>
      </c>
      <c r="D306" s="66">
        <v>1</v>
      </c>
      <c r="E306" s="67"/>
      <c r="F306" s="67"/>
      <c r="G306" s="67"/>
      <c r="H306" s="13"/>
      <c r="I306" s="14"/>
      <c r="J306" s="6"/>
      <c r="K306" s="4"/>
    </row>
    <row r="307" spans="1:11" outlineLevel="1" x14ac:dyDescent="0.25">
      <c r="A307" s="63"/>
      <c r="B307" s="71" t="s">
        <v>254</v>
      </c>
      <c r="C307" s="65" t="s">
        <v>2</v>
      </c>
      <c r="D307" s="66">
        <v>1</v>
      </c>
      <c r="E307" s="67"/>
      <c r="F307" s="67"/>
      <c r="G307" s="67"/>
      <c r="H307" s="13"/>
      <c r="I307" s="14"/>
      <c r="J307" s="6"/>
      <c r="K307" s="4"/>
    </row>
    <row r="308" spans="1:11" outlineLevel="1" x14ac:dyDescent="0.25">
      <c r="A308" s="63"/>
      <c r="B308" s="71" t="s">
        <v>255</v>
      </c>
      <c r="C308" s="65" t="s">
        <v>2</v>
      </c>
      <c r="D308" s="66">
        <v>1</v>
      </c>
      <c r="E308" s="67"/>
      <c r="F308" s="67"/>
      <c r="G308" s="67"/>
      <c r="H308" s="13"/>
      <c r="I308" s="14"/>
      <c r="J308" s="6"/>
      <c r="K308" s="4"/>
    </row>
    <row r="309" spans="1:11" outlineLevel="1" x14ac:dyDescent="0.25">
      <c r="A309" s="63"/>
      <c r="B309" s="71" t="s">
        <v>256</v>
      </c>
      <c r="C309" s="65" t="s">
        <v>2</v>
      </c>
      <c r="D309" s="66">
        <v>1</v>
      </c>
      <c r="E309" s="67"/>
      <c r="F309" s="67"/>
      <c r="G309" s="67"/>
      <c r="H309" s="13"/>
      <c r="I309" s="14"/>
      <c r="J309" s="6"/>
      <c r="K309" s="4"/>
    </row>
    <row r="310" spans="1:11" outlineLevel="1" x14ac:dyDescent="0.25">
      <c r="A310" s="63"/>
      <c r="B310" s="71"/>
      <c r="C310" s="65"/>
      <c r="D310" s="66"/>
      <c r="E310" s="67"/>
      <c r="F310" s="67"/>
      <c r="G310" s="67"/>
      <c r="H310" s="13"/>
      <c r="I310" s="14"/>
      <c r="J310" s="6"/>
      <c r="K310" s="4"/>
    </row>
    <row r="311" spans="1:11" outlineLevel="1" x14ac:dyDescent="0.25">
      <c r="A311" s="63" t="s">
        <v>257</v>
      </c>
      <c r="B311" s="84" t="s">
        <v>399</v>
      </c>
      <c r="C311" s="65"/>
      <c r="D311" s="66"/>
      <c r="E311" s="67"/>
      <c r="F311" s="67"/>
      <c r="G311" s="67"/>
      <c r="H311" s="13"/>
      <c r="I311" s="14"/>
      <c r="J311" s="6"/>
      <c r="K311" s="4"/>
    </row>
    <row r="312" spans="1:11" outlineLevel="1" x14ac:dyDescent="0.25">
      <c r="A312" s="63"/>
      <c r="B312" s="71"/>
      <c r="C312" s="65"/>
      <c r="D312" s="66"/>
      <c r="E312" s="67"/>
      <c r="F312" s="67"/>
      <c r="G312" s="67"/>
      <c r="H312" s="13"/>
      <c r="I312" s="14"/>
      <c r="J312" s="6"/>
      <c r="K312" s="4"/>
    </row>
    <row r="313" spans="1:11" outlineLevel="1" x14ac:dyDescent="0.25">
      <c r="A313" s="63"/>
      <c r="B313" s="71" t="s">
        <v>258</v>
      </c>
      <c r="C313" s="65"/>
      <c r="D313" s="66"/>
      <c r="E313" s="67"/>
      <c r="F313" s="67"/>
      <c r="G313" s="67"/>
      <c r="H313" s="13"/>
      <c r="I313" s="14"/>
      <c r="J313" s="6"/>
      <c r="K313" s="4"/>
    </row>
    <row r="314" spans="1:11" outlineLevel="1" x14ac:dyDescent="0.25">
      <c r="A314" s="63"/>
      <c r="B314" s="71" t="s">
        <v>259</v>
      </c>
      <c r="C314" s="65" t="s">
        <v>2</v>
      </c>
      <c r="D314" s="66">
        <v>1</v>
      </c>
      <c r="E314" s="67"/>
      <c r="F314" s="67"/>
      <c r="G314" s="67"/>
      <c r="H314" s="13"/>
      <c r="I314" s="14"/>
      <c r="J314" s="6"/>
      <c r="K314" s="4"/>
    </row>
    <row r="315" spans="1:11" outlineLevel="1" x14ac:dyDescent="0.25">
      <c r="A315" s="63"/>
      <c r="B315" s="71" t="s">
        <v>260</v>
      </c>
      <c r="C315" s="65" t="s">
        <v>2</v>
      </c>
      <c r="D315" s="66">
        <v>1</v>
      </c>
      <c r="E315" s="67"/>
      <c r="F315" s="67"/>
      <c r="G315" s="67"/>
      <c r="H315" s="13"/>
      <c r="I315" s="14"/>
      <c r="J315" s="6"/>
      <c r="K315" s="4"/>
    </row>
    <row r="316" spans="1:11" outlineLevel="1" x14ac:dyDescent="0.25">
      <c r="A316" s="63"/>
      <c r="B316" s="71" t="s">
        <v>413</v>
      </c>
      <c r="C316" s="65" t="s">
        <v>2</v>
      </c>
      <c r="D316" s="66">
        <v>1</v>
      </c>
      <c r="E316" s="67"/>
      <c r="F316" s="67"/>
      <c r="G316" s="67"/>
      <c r="H316" s="13"/>
      <c r="I316" s="14"/>
      <c r="J316" s="6"/>
      <c r="K316" s="4"/>
    </row>
    <row r="317" spans="1:11" outlineLevel="1" x14ac:dyDescent="0.25">
      <c r="A317" s="63"/>
      <c r="B317" s="71" t="s">
        <v>261</v>
      </c>
      <c r="C317" s="65" t="s">
        <v>2</v>
      </c>
      <c r="D317" s="66">
        <v>1</v>
      </c>
      <c r="E317" s="67"/>
      <c r="F317" s="67"/>
      <c r="G317" s="67"/>
      <c r="H317" s="13"/>
      <c r="I317" s="14"/>
      <c r="J317" s="6"/>
      <c r="K317" s="4"/>
    </row>
    <row r="318" spans="1:11" outlineLevel="1" x14ac:dyDescent="0.25">
      <c r="A318" s="63"/>
      <c r="B318" s="71" t="s">
        <v>262</v>
      </c>
      <c r="C318" s="65" t="s">
        <v>2</v>
      </c>
      <c r="D318" s="66">
        <v>1</v>
      </c>
      <c r="E318" s="67"/>
      <c r="F318" s="67"/>
      <c r="G318" s="67"/>
      <c r="H318" s="13"/>
      <c r="I318" s="14"/>
      <c r="J318" s="6"/>
      <c r="K318" s="4"/>
    </row>
    <row r="319" spans="1:11" outlineLevel="1" x14ac:dyDescent="0.25">
      <c r="A319" s="63"/>
      <c r="B319" s="71" t="s">
        <v>263</v>
      </c>
      <c r="C319" s="65" t="s">
        <v>2</v>
      </c>
      <c r="D319" s="66">
        <v>1</v>
      </c>
      <c r="E319" s="67"/>
      <c r="F319" s="67"/>
      <c r="G319" s="67"/>
      <c r="H319" s="13"/>
      <c r="I319" s="14"/>
      <c r="J319" s="6"/>
      <c r="K319" s="4"/>
    </row>
    <row r="320" spans="1:11" outlineLevel="1" x14ac:dyDescent="0.25">
      <c r="A320" s="63"/>
      <c r="B320" s="71" t="s">
        <v>264</v>
      </c>
      <c r="C320" s="65" t="s">
        <v>2</v>
      </c>
      <c r="D320" s="66">
        <v>1</v>
      </c>
      <c r="E320" s="67"/>
      <c r="F320" s="67"/>
      <c r="G320" s="67"/>
      <c r="H320" s="13"/>
      <c r="I320" s="14"/>
      <c r="J320" s="6"/>
      <c r="K320" s="4"/>
    </row>
    <row r="321" spans="1:11" outlineLevel="1" x14ac:dyDescent="0.25">
      <c r="A321" s="63"/>
      <c r="B321" s="71"/>
      <c r="C321" s="65"/>
      <c r="D321" s="66"/>
      <c r="E321" s="67"/>
      <c r="F321" s="67"/>
      <c r="G321" s="67"/>
      <c r="H321" s="13"/>
      <c r="I321" s="14"/>
      <c r="J321" s="6"/>
      <c r="K321" s="4"/>
    </row>
    <row r="322" spans="1:11" outlineLevel="1" x14ac:dyDescent="0.25">
      <c r="A322" s="63" t="s">
        <v>265</v>
      </c>
      <c r="B322" s="84" t="s">
        <v>92</v>
      </c>
      <c r="C322" s="65"/>
      <c r="D322" s="66"/>
      <c r="E322" s="67"/>
      <c r="F322" s="67"/>
      <c r="G322" s="67"/>
      <c r="H322" s="13"/>
      <c r="I322" s="14"/>
      <c r="J322" s="6"/>
      <c r="K322" s="4"/>
    </row>
    <row r="323" spans="1:11" outlineLevel="1" x14ac:dyDescent="0.25">
      <c r="A323" s="63"/>
      <c r="B323" s="84"/>
      <c r="C323" s="65"/>
      <c r="D323" s="66"/>
      <c r="E323" s="67"/>
      <c r="F323" s="67"/>
      <c r="G323" s="67"/>
      <c r="H323" s="13"/>
      <c r="I323" s="14"/>
      <c r="J323" s="6"/>
      <c r="K323" s="4"/>
    </row>
    <row r="324" spans="1:11" outlineLevel="1" x14ac:dyDescent="0.25">
      <c r="A324" s="63"/>
      <c r="B324" s="64" t="s">
        <v>192</v>
      </c>
      <c r="C324" s="65" t="s">
        <v>2</v>
      </c>
      <c r="D324" s="66">
        <v>1</v>
      </c>
      <c r="E324" s="67"/>
      <c r="F324" s="67"/>
      <c r="G324" s="67"/>
      <c r="H324" s="13"/>
      <c r="I324" s="14"/>
      <c r="J324" s="6"/>
      <c r="K324" s="4"/>
    </row>
    <row r="325" spans="1:11" ht="28.8" outlineLevel="1" x14ac:dyDescent="0.3">
      <c r="A325" s="63"/>
      <c r="B325" s="79" t="s">
        <v>93</v>
      </c>
      <c r="C325" s="65"/>
      <c r="D325" s="66"/>
      <c r="E325" s="67"/>
      <c r="F325" s="67"/>
      <c r="G325" s="67"/>
      <c r="H325" s="13"/>
      <c r="I325" s="14"/>
      <c r="J325" s="6"/>
      <c r="K325" s="4"/>
    </row>
    <row r="326" spans="1:11" outlineLevel="1" x14ac:dyDescent="0.25">
      <c r="A326" s="63"/>
      <c r="B326" s="64"/>
      <c r="C326" s="65"/>
      <c r="D326" s="66"/>
      <c r="E326" s="67"/>
      <c r="F326" s="67"/>
      <c r="G326" s="67"/>
      <c r="H326" s="13"/>
      <c r="I326" s="14"/>
      <c r="J326" s="6"/>
      <c r="K326" s="4"/>
    </row>
    <row r="327" spans="1:11" ht="27.6" outlineLevel="1" x14ac:dyDescent="0.25">
      <c r="A327" s="63"/>
      <c r="B327" s="64" t="s">
        <v>400</v>
      </c>
      <c r="C327" s="65"/>
      <c r="D327" s="66"/>
      <c r="E327" s="67"/>
      <c r="F327" s="67"/>
      <c r="G327" s="67"/>
      <c r="H327" s="13"/>
      <c r="I327" s="14"/>
      <c r="J327" s="6"/>
      <c r="K327" s="4"/>
    </row>
    <row r="328" spans="1:11" outlineLevel="1" x14ac:dyDescent="0.25">
      <c r="A328" s="63"/>
      <c r="B328" s="91"/>
      <c r="C328" s="92"/>
      <c r="D328" s="93"/>
      <c r="E328" s="94"/>
      <c r="F328" s="67"/>
      <c r="G328" s="67" t="str">
        <f t="shared" ref="G328" si="3">IF(E328="","",E328*F328)</f>
        <v/>
      </c>
      <c r="H328" s="13"/>
      <c r="I328" s="14"/>
      <c r="J328" s="6"/>
      <c r="K328" s="4"/>
    </row>
    <row r="329" spans="1:11" outlineLevel="1" x14ac:dyDescent="0.25">
      <c r="A329" s="63"/>
      <c r="B329" s="95" t="s">
        <v>607</v>
      </c>
      <c r="C329" s="92"/>
      <c r="D329" s="93"/>
      <c r="E329" s="94"/>
      <c r="F329" s="67"/>
      <c r="G329" s="133">
        <f>SUM(G170:G328)</f>
        <v>0</v>
      </c>
      <c r="H329" s="13"/>
      <c r="I329" s="14"/>
      <c r="J329" s="6"/>
      <c r="K329" s="4"/>
    </row>
    <row r="330" spans="1:11" outlineLevel="1" x14ac:dyDescent="0.25">
      <c r="A330" s="63"/>
      <c r="B330" s="71"/>
      <c r="C330" s="65"/>
      <c r="D330" s="66"/>
      <c r="E330" s="67"/>
      <c r="F330" s="67"/>
      <c r="G330" s="67"/>
      <c r="H330" s="13"/>
      <c r="I330" s="14"/>
      <c r="J330" s="6"/>
      <c r="K330" s="4"/>
    </row>
    <row r="331" spans="1:11" outlineLevel="1" x14ac:dyDescent="0.25">
      <c r="A331" s="63" t="s">
        <v>614</v>
      </c>
      <c r="B331" s="68" t="s">
        <v>650</v>
      </c>
      <c r="C331" s="65"/>
      <c r="D331" s="66"/>
      <c r="E331" s="67"/>
      <c r="F331" s="67"/>
      <c r="G331" s="67"/>
      <c r="H331" s="13"/>
      <c r="I331" s="14"/>
      <c r="J331" s="6"/>
      <c r="K331" s="4"/>
    </row>
    <row r="332" spans="1:11" outlineLevel="1" x14ac:dyDescent="0.25">
      <c r="A332" s="63"/>
      <c r="B332" s="71"/>
      <c r="C332" s="65"/>
      <c r="D332" s="66"/>
      <c r="E332" s="67"/>
      <c r="F332" s="67"/>
      <c r="G332" s="67"/>
      <c r="H332" s="13"/>
      <c r="I332" s="14"/>
      <c r="J332" s="6"/>
      <c r="K332" s="4"/>
    </row>
    <row r="333" spans="1:11" outlineLevel="1" x14ac:dyDescent="0.25">
      <c r="A333" s="63"/>
      <c r="B333" s="71" t="s">
        <v>266</v>
      </c>
      <c r="C333" s="65"/>
      <c r="D333" s="66"/>
      <c r="E333" s="67"/>
      <c r="F333" s="67"/>
      <c r="G333" s="67"/>
      <c r="H333" s="13"/>
      <c r="I333" s="14"/>
      <c r="J333" s="6"/>
      <c r="K333" s="4"/>
    </row>
    <row r="334" spans="1:11" outlineLevel="1" x14ac:dyDescent="0.25">
      <c r="A334" s="63"/>
      <c r="B334" s="64" t="s">
        <v>139</v>
      </c>
      <c r="C334" s="65" t="s">
        <v>1</v>
      </c>
      <c r="D334" s="66">
        <v>395</v>
      </c>
      <c r="E334" s="67"/>
      <c r="F334" s="67"/>
      <c r="G334" s="67"/>
      <c r="H334" s="13"/>
      <c r="I334" s="14"/>
      <c r="J334" s="6"/>
      <c r="K334" s="4"/>
    </row>
    <row r="335" spans="1:11" outlineLevel="1" x14ac:dyDescent="0.25">
      <c r="A335" s="63"/>
      <c r="B335" s="64" t="s">
        <v>140</v>
      </c>
      <c r="C335" s="65" t="s">
        <v>1</v>
      </c>
      <c r="D335" s="66">
        <v>21</v>
      </c>
      <c r="E335" s="67"/>
      <c r="F335" s="67"/>
      <c r="G335" s="67"/>
      <c r="H335" s="13"/>
      <c r="I335" s="14"/>
      <c r="J335" s="6"/>
      <c r="K335" s="4"/>
    </row>
    <row r="336" spans="1:11" outlineLevel="1" x14ac:dyDescent="0.25">
      <c r="A336" s="63"/>
      <c r="B336" s="64" t="s">
        <v>296</v>
      </c>
      <c r="C336" s="65" t="s">
        <v>1</v>
      </c>
      <c r="D336" s="66">
        <v>32</v>
      </c>
      <c r="E336" s="67"/>
      <c r="F336" s="67"/>
      <c r="G336" s="67"/>
      <c r="H336" s="13"/>
      <c r="I336" s="14"/>
      <c r="J336" s="6"/>
      <c r="K336" s="4"/>
    </row>
    <row r="337" spans="1:11" outlineLevel="1" x14ac:dyDescent="0.25">
      <c r="A337" s="63"/>
      <c r="B337" s="64" t="s">
        <v>141</v>
      </c>
      <c r="C337" s="65" t="s">
        <v>1</v>
      </c>
      <c r="D337" s="66">
        <v>37</v>
      </c>
      <c r="E337" s="67"/>
      <c r="F337" s="67"/>
      <c r="G337" s="67"/>
      <c r="H337" s="13"/>
      <c r="I337" s="14"/>
      <c r="J337" s="6"/>
      <c r="K337" s="4"/>
    </row>
    <row r="338" spans="1:11" outlineLevel="1" x14ac:dyDescent="0.25">
      <c r="A338" s="63"/>
      <c r="B338" s="64" t="s">
        <v>145</v>
      </c>
      <c r="C338" s="65" t="s">
        <v>1</v>
      </c>
      <c r="D338" s="66">
        <v>153</v>
      </c>
      <c r="E338" s="67"/>
      <c r="F338" s="67"/>
      <c r="G338" s="67"/>
      <c r="H338" s="13"/>
      <c r="I338" s="14"/>
      <c r="J338" s="6"/>
      <c r="K338" s="4"/>
    </row>
    <row r="339" spans="1:11" outlineLevel="1" x14ac:dyDescent="0.25">
      <c r="A339" s="63"/>
      <c r="B339" s="64" t="s">
        <v>144</v>
      </c>
      <c r="C339" s="65" t="s">
        <v>1</v>
      </c>
      <c r="D339" s="66">
        <v>11</v>
      </c>
      <c r="E339" s="67"/>
      <c r="F339" s="67"/>
      <c r="G339" s="67"/>
      <c r="H339" s="13"/>
      <c r="I339" s="14"/>
      <c r="J339" s="6"/>
      <c r="K339" s="4"/>
    </row>
    <row r="340" spans="1:11" outlineLevel="1" x14ac:dyDescent="0.25">
      <c r="A340" s="63"/>
      <c r="B340" s="71"/>
      <c r="C340" s="65"/>
      <c r="D340" s="66"/>
      <c r="E340" s="67"/>
      <c r="F340" s="67"/>
      <c r="G340" s="67"/>
      <c r="H340" s="13"/>
      <c r="I340" s="14"/>
      <c r="J340" s="6"/>
      <c r="K340" s="4"/>
    </row>
    <row r="341" spans="1:11" outlineLevel="1" x14ac:dyDescent="0.25">
      <c r="A341" s="63"/>
      <c r="B341" s="64" t="s">
        <v>460</v>
      </c>
      <c r="C341" s="65"/>
      <c r="D341" s="66"/>
      <c r="E341" s="67"/>
      <c r="F341" s="67"/>
      <c r="G341" s="67"/>
      <c r="H341" s="13"/>
      <c r="I341" s="14"/>
      <c r="J341" s="6"/>
      <c r="K341" s="4"/>
    </row>
    <row r="342" spans="1:11" outlineLevel="1" x14ac:dyDescent="0.25">
      <c r="A342" s="63"/>
      <c r="B342" s="64" t="s">
        <v>139</v>
      </c>
      <c r="C342" s="65" t="s">
        <v>1</v>
      </c>
      <c r="D342" s="66">
        <v>395</v>
      </c>
      <c r="E342" s="67"/>
      <c r="F342" s="67"/>
      <c r="G342" s="67"/>
      <c r="H342" s="13"/>
      <c r="I342" s="14"/>
      <c r="J342" s="6"/>
      <c r="K342" s="4"/>
    </row>
    <row r="343" spans="1:11" outlineLevel="1" x14ac:dyDescent="0.25">
      <c r="A343" s="63"/>
      <c r="B343" s="64" t="s">
        <v>140</v>
      </c>
      <c r="C343" s="65" t="s">
        <v>1</v>
      </c>
      <c r="D343" s="66">
        <v>21</v>
      </c>
      <c r="E343" s="67"/>
      <c r="F343" s="67"/>
      <c r="G343" s="67"/>
      <c r="H343" s="13"/>
      <c r="I343" s="14"/>
      <c r="J343" s="6"/>
      <c r="K343" s="4"/>
    </row>
    <row r="344" spans="1:11" outlineLevel="1" x14ac:dyDescent="0.25">
      <c r="A344" s="63"/>
      <c r="B344" s="64" t="s">
        <v>296</v>
      </c>
      <c r="C344" s="65" t="s">
        <v>1</v>
      </c>
      <c r="D344" s="66">
        <v>32</v>
      </c>
      <c r="E344" s="67"/>
      <c r="F344" s="67"/>
      <c r="G344" s="67"/>
      <c r="H344" s="13"/>
      <c r="I344" s="14"/>
      <c r="J344" s="6"/>
      <c r="K344" s="4"/>
    </row>
    <row r="345" spans="1:11" outlineLevel="1" x14ac:dyDescent="0.25">
      <c r="A345" s="63"/>
      <c r="B345" s="64" t="s">
        <v>141</v>
      </c>
      <c r="C345" s="65" t="s">
        <v>1</v>
      </c>
      <c r="D345" s="66">
        <v>37</v>
      </c>
      <c r="E345" s="67"/>
      <c r="F345" s="67"/>
      <c r="G345" s="67"/>
      <c r="H345" s="13"/>
      <c r="I345" s="14"/>
      <c r="J345" s="6"/>
      <c r="K345" s="4"/>
    </row>
    <row r="346" spans="1:11" outlineLevel="1" x14ac:dyDescent="0.25">
      <c r="A346" s="63"/>
      <c r="B346" s="64" t="s">
        <v>145</v>
      </c>
      <c r="C346" s="65" t="s">
        <v>1</v>
      </c>
      <c r="D346" s="66">
        <v>153</v>
      </c>
      <c r="E346" s="67"/>
      <c r="F346" s="67"/>
      <c r="G346" s="67"/>
      <c r="H346" s="13"/>
      <c r="I346" s="14"/>
      <c r="J346" s="6"/>
      <c r="K346" s="4"/>
    </row>
    <row r="347" spans="1:11" outlineLevel="1" x14ac:dyDescent="0.25">
      <c r="A347" s="63"/>
      <c r="B347" s="64" t="s">
        <v>144</v>
      </c>
      <c r="C347" s="65" t="s">
        <v>1</v>
      </c>
      <c r="D347" s="66">
        <v>11</v>
      </c>
      <c r="E347" s="67"/>
      <c r="F347" s="67"/>
      <c r="G347" s="67"/>
      <c r="H347" s="13"/>
      <c r="I347" s="14"/>
      <c r="J347" s="6"/>
      <c r="K347" s="4"/>
    </row>
    <row r="348" spans="1:11" outlineLevel="1" x14ac:dyDescent="0.25">
      <c r="A348" s="63"/>
      <c r="B348" s="64"/>
      <c r="C348" s="65"/>
      <c r="D348" s="66"/>
      <c r="E348" s="67"/>
      <c r="F348" s="67"/>
      <c r="G348" s="67"/>
      <c r="H348" s="13"/>
      <c r="I348" s="14"/>
      <c r="J348" s="6"/>
      <c r="K348" s="4"/>
    </row>
    <row r="349" spans="1:11" outlineLevel="1" x14ac:dyDescent="0.25">
      <c r="A349" s="63"/>
      <c r="B349" s="71" t="s">
        <v>267</v>
      </c>
      <c r="C349" s="65" t="s">
        <v>7</v>
      </c>
      <c r="D349" s="66">
        <v>1</v>
      </c>
      <c r="E349" s="67"/>
      <c r="F349" s="67"/>
      <c r="G349" s="67"/>
      <c r="H349" s="13"/>
      <c r="I349" s="14"/>
      <c r="J349" s="6"/>
      <c r="K349" s="4"/>
    </row>
    <row r="350" spans="1:11" outlineLevel="1" x14ac:dyDescent="0.25">
      <c r="A350" s="63"/>
      <c r="B350" s="71" t="s">
        <v>175</v>
      </c>
      <c r="C350" s="65" t="s">
        <v>7</v>
      </c>
      <c r="D350" s="66">
        <v>1</v>
      </c>
      <c r="E350" s="67"/>
      <c r="F350" s="67"/>
      <c r="G350" s="67"/>
      <c r="H350" s="13"/>
      <c r="I350" s="14"/>
      <c r="J350" s="6"/>
      <c r="K350" s="4"/>
    </row>
    <row r="351" spans="1:11" outlineLevel="1" x14ac:dyDescent="0.25">
      <c r="A351" s="63"/>
      <c r="B351" s="71" t="s">
        <v>268</v>
      </c>
      <c r="C351" s="65" t="s">
        <v>7</v>
      </c>
      <c r="D351" s="66">
        <f>19+16</f>
        <v>35</v>
      </c>
      <c r="E351" s="67"/>
      <c r="F351" s="67"/>
      <c r="G351" s="67"/>
      <c r="H351" s="13"/>
      <c r="I351" s="14"/>
      <c r="J351" s="6"/>
      <c r="K351" s="4"/>
    </row>
    <row r="352" spans="1:11" outlineLevel="1" x14ac:dyDescent="0.25">
      <c r="A352" s="63"/>
      <c r="B352" s="71" t="s">
        <v>582</v>
      </c>
      <c r="C352" s="65" t="s">
        <v>7</v>
      </c>
      <c r="D352" s="66">
        <v>35</v>
      </c>
      <c r="E352" s="67"/>
      <c r="F352" s="67"/>
      <c r="G352" s="67"/>
      <c r="H352" s="13"/>
      <c r="I352" s="14"/>
      <c r="J352" s="6"/>
      <c r="K352" s="4"/>
    </row>
    <row r="353" spans="1:11" outlineLevel="1" x14ac:dyDescent="0.25">
      <c r="A353" s="63"/>
      <c r="B353" s="91"/>
      <c r="C353" s="92"/>
      <c r="D353" s="93"/>
      <c r="E353" s="94"/>
      <c r="F353" s="67"/>
      <c r="G353" s="67" t="str">
        <f t="shared" ref="G353" si="4">IF(E353="","",E353*F353)</f>
        <v/>
      </c>
      <c r="H353" s="13"/>
      <c r="I353" s="14"/>
      <c r="J353" s="6"/>
      <c r="K353" s="4"/>
    </row>
    <row r="354" spans="1:11" outlineLevel="1" x14ac:dyDescent="0.25">
      <c r="A354" s="63"/>
      <c r="B354" s="95" t="s">
        <v>607</v>
      </c>
      <c r="C354" s="92"/>
      <c r="D354" s="93"/>
      <c r="E354" s="94"/>
      <c r="F354" s="67"/>
      <c r="G354" s="133">
        <f>SUM(G331:G353)</f>
        <v>0</v>
      </c>
      <c r="H354" s="13"/>
      <c r="I354" s="14"/>
      <c r="J354" s="6"/>
      <c r="K354" s="4"/>
    </row>
    <row r="355" spans="1:11" outlineLevel="1" x14ac:dyDescent="0.25">
      <c r="A355" s="63"/>
      <c r="B355" s="71"/>
      <c r="C355" s="65"/>
      <c r="D355" s="66"/>
      <c r="E355" s="67"/>
      <c r="F355" s="67"/>
      <c r="G355" s="67"/>
      <c r="H355" s="13"/>
      <c r="I355" s="14"/>
      <c r="J355" s="6"/>
      <c r="K355" s="4"/>
    </row>
    <row r="356" spans="1:11" outlineLevel="1" x14ac:dyDescent="0.25">
      <c r="A356" s="63" t="s">
        <v>615</v>
      </c>
      <c r="B356" s="68" t="s">
        <v>674</v>
      </c>
      <c r="C356" s="65"/>
      <c r="D356" s="66"/>
      <c r="E356" s="67"/>
      <c r="F356" s="67"/>
      <c r="G356" s="67"/>
      <c r="H356" s="13"/>
      <c r="I356" s="14"/>
      <c r="J356" s="6"/>
      <c r="K356" s="4"/>
    </row>
    <row r="357" spans="1:11" outlineLevel="1" x14ac:dyDescent="0.25">
      <c r="A357" s="63"/>
      <c r="B357" s="71"/>
      <c r="C357" s="65"/>
      <c r="D357" s="66"/>
      <c r="E357" s="67"/>
      <c r="F357" s="67"/>
      <c r="G357" s="67"/>
      <c r="H357" s="13"/>
      <c r="I357" s="14"/>
      <c r="J357" s="6"/>
      <c r="K357" s="4"/>
    </row>
    <row r="358" spans="1:11" outlineLevel="1" x14ac:dyDescent="0.25">
      <c r="A358" s="63"/>
      <c r="B358" s="71" t="s">
        <v>235</v>
      </c>
      <c r="C358" s="65"/>
      <c r="D358" s="66"/>
      <c r="E358" s="67"/>
      <c r="F358" s="67"/>
      <c r="G358" s="67"/>
      <c r="H358" s="13"/>
      <c r="I358" s="14"/>
      <c r="J358" s="6"/>
      <c r="K358" s="4"/>
    </row>
    <row r="359" spans="1:11" outlineLevel="1" x14ac:dyDescent="0.25">
      <c r="A359" s="63"/>
      <c r="B359" s="64" t="s">
        <v>236</v>
      </c>
      <c r="C359" s="65" t="s">
        <v>1</v>
      </c>
      <c r="D359" s="66">
        <v>308</v>
      </c>
      <c r="E359" s="67"/>
      <c r="F359" s="67"/>
      <c r="G359" s="67"/>
      <c r="H359" s="13"/>
      <c r="I359" s="14"/>
      <c r="J359" s="6"/>
      <c r="K359" s="4"/>
    </row>
    <row r="360" spans="1:11" outlineLevel="1" x14ac:dyDescent="0.25">
      <c r="A360" s="63"/>
      <c r="B360" s="64" t="s">
        <v>237</v>
      </c>
      <c r="C360" s="65" t="s">
        <v>1</v>
      </c>
      <c r="D360" s="66">
        <v>48</v>
      </c>
      <c r="E360" s="67"/>
      <c r="F360" s="67"/>
      <c r="G360" s="67"/>
      <c r="H360" s="13"/>
      <c r="I360" s="14"/>
      <c r="J360" s="6"/>
      <c r="K360" s="4"/>
    </row>
    <row r="361" spans="1:11" outlineLevel="1" x14ac:dyDescent="0.25">
      <c r="A361" s="63"/>
      <c r="B361" s="64" t="s">
        <v>238</v>
      </c>
      <c r="C361" s="65" t="s">
        <v>1</v>
      </c>
      <c r="D361" s="66">
        <v>10</v>
      </c>
      <c r="E361" s="67"/>
      <c r="F361" s="67"/>
      <c r="G361" s="67"/>
      <c r="H361" s="13"/>
      <c r="I361" s="14"/>
      <c r="J361" s="6"/>
      <c r="K361" s="4"/>
    </row>
    <row r="362" spans="1:11" outlineLevel="1" x14ac:dyDescent="0.25">
      <c r="A362" s="63"/>
      <c r="B362" s="64" t="s">
        <v>239</v>
      </c>
      <c r="C362" s="65" t="s">
        <v>1</v>
      </c>
      <c r="D362" s="66">
        <v>36</v>
      </c>
      <c r="E362" s="67"/>
      <c r="F362" s="67"/>
      <c r="G362" s="67"/>
      <c r="H362" s="13"/>
      <c r="I362" s="14"/>
      <c r="J362" s="6"/>
      <c r="K362" s="4"/>
    </row>
    <row r="363" spans="1:11" outlineLevel="1" x14ac:dyDescent="0.25">
      <c r="A363" s="63"/>
      <c r="B363" s="64" t="s">
        <v>240</v>
      </c>
      <c r="C363" s="65" t="s">
        <v>1</v>
      </c>
      <c r="D363" s="66">
        <v>56</v>
      </c>
      <c r="E363" s="67"/>
      <c r="F363" s="67"/>
      <c r="G363" s="67"/>
      <c r="H363" s="13"/>
      <c r="I363" s="14"/>
      <c r="J363" s="6"/>
      <c r="K363" s="4"/>
    </row>
    <row r="364" spans="1:11" outlineLevel="1" x14ac:dyDescent="0.25">
      <c r="A364" s="63"/>
      <c r="B364" s="64" t="s">
        <v>241</v>
      </c>
      <c r="C364" s="65" t="s">
        <v>1</v>
      </c>
      <c r="D364" s="66">
        <v>60</v>
      </c>
      <c r="E364" s="67"/>
      <c r="F364" s="67"/>
      <c r="G364" s="67"/>
      <c r="H364" s="13"/>
      <c r="I364" s="14"/>
      <c r="J364" s="6"/>
      <c r="K364" s="4"/>
    </row>
    <row r="365" spans="1:11" outlineLevel="1" x14ac:dyDescent="0.25">
      <c r="A365" s="63"/>
      <c r="B365" s="64" t="s">
        <v>242</v>
      </c>
      <c r="C365" s="65" t="s">
        <v>1</v>
      </c>
      <c r="D365" s="66">
        <v>45</v>
      </c>
      <c r="E365" s="67"/>
      <c r="F365" s="67"/>
      <c r="G365" s="67"/>
      <c r="H365" s="13"/>
      <c r="I365" s="14"/>
      <c r="J365" s="6"/>
      <c r="K365" s="4"/>
    </row>
    <row r="366" spans="1:11" outlineLevel="1" x14ac:dyDescent="0.25">
      <c r="A366" s="63"/>
      <c r="B366" s="71"/>
      <c r="C366" s="65"/>
      <c r="D366" s="66"/>
      <c r="E366" s="67"/>
      <c r="F366" s="67"/>
      <c r="G366" s="67"/>
      <c r="H366" s="13"/>
      <c r="I366" s="14"/>
      <c r="J366" s="6"/>
      <c r="K366" s="4"/>
    </row>
    <row r="367" spans="1:11" outlineLevel="1" x14ac:dyDescent="0.25">
      <c r="A367" s="63"/>
      <c r="B367" s="71" t="s">
        <v>412</v>
      </c>
      <c r="C367" s="65"/>
      <c r="D367" s="66"/>
      <c r="E367" s="67"/>
      <c r="F367" s="67"/>
      <c r="G367" s="67"/>
      <c r="H367" s="13"/>
      <c r="I367" s="14"/>
      <c r="J367" s="6"/>
      <c r="K367" s="4"/>
    </row>
    <row r="368" spans="1:11" outlineLevel="1" x14ac:dyDescent="0.25">
      <c r="A368" s="63"/>
      <c r="B368" s="64" t="s">
        <v>236</v>
      </c>
      <c r="C368" s="65" t="s">
        <v>1</v>
      </c>
      <c r="D368" s="66">
        <v>311</v>
      </c>
      <c r="E368" s="67"/>
      <c r="F368" s="67"/>
      <c r="G368" s="67"/>
      <c r="H368" s="13"/>
      <c r="I368" s="14"/>
      <c r="J368" s="6"/>
      <c r="K368" s="4"/>
    </row>
    <row r="369" spans="1:11" outlineLevel="1" x14ac:dyDescent="0.25">
      <c r="A369" s="63"/>
      <c r="B369" s="64" t="s">
        <v>237</v>
      </c>
      <c r="C369" s="65" t="s">
        <v>1</v>
      </c>
      <c r="D369" s="66">
        <v>48</v>
      </c>
      <c r="E369" s="67"/>
      <c r="F369" s="67"/>
      <c r="G369" s="67"/>
      <c r="H369" s="13"/>
      <c r="I369" s="14"/>
      <c r="J369" s="6"/>
      <c r="K369" s="4"/>
    </row>
    <row r="370" spans="1:11" outlineLevel="1" x14ac:dyDescent="0.25">
      <c r="A370" s="63"/>
      <c r="B370" s="64" t="s">
        <v>238</v>
      </c>
      <c r="C370" s="65" t="s">
        <v>1</v>
      </c>
      <c r="D370" s="66">
        <v>10</v>
      </c>
      <c r="E370" s="67"/>
      <c r="F370" s="67"/>
      <c r="G370" s="67"/>
      <c r="H370" s="13"/>
      <c r="I370" s="14"/>
      <c r="J370" s="6"/>
      <c r="K370" s="4"/>
    </row>
    <row r="371" spans="1:11" outlineLevel="1" x14ac:dyDescent="0.25">
      <c r="A371" s="63"/>
      <c r="B371" s="64" t="s">
        <v>239</v>
      </c>
      <c r="C371" s="65" t="s">
        <v>1</v>
      </c>
      <c r="D371" s="66">
        <v>36</v>
      </c>
      <c r="E371" s="67"/>
      <c r="F371" s="67"/>
      <c r="G371" s="67"/>
      <c r="H371" s="13"/>
      <c r="I371" s="14"/>
      <c r="J371" s="6"/>
      <c r="K371" s="4"/>
    </row>
    <row r="372" spans="1:11" outlineLevel="1" x14ac:dyDescent="0.25">
      <c r="A372" s="63"/>
      <c r="B372" s="64" t="s">
        <v>240</v>
      </c>
      <c r="C372" s="65" t="s">
        <v>1</v>
      </c>
      <c r="D372" s="66">
        <v>56</v>
      </c>
      <c r="E372" s="67"/>
      <c r="F372" s="67"/>
      <c r="G372" s="67"/>
      <c r="H372" s="13"/>
      <c r="I372" s="14"/>
      <c r="J372" s="6"/>
      <c r="K372" s="4"/>
    </row>
    <row r="373" spans="1:11" outlineLevel="1" x14ac:dyDescent="0.25">
      <c r="A373" s="63"/>
      <c r="B373" s="64" t="s">
        <v>241</v>
      </c>
      <c r="C373" s="65" t="s">
        <v>1</v>
      </c>
      <c r="D373" s="66">
        <v>60</v>
      </c>
      <c r="E373" s="67"/>
      <c r="F373" s="67"/>
      <c r="G373" s="67"/>
      <c r="H373" s="13"/>
      <c r="I373" s="14"/>
      <c r="J373" s="6"/>
      <c r="K373" s="4"/>
    </row>
    <row r="374" spans="1:11" outlineLevel="1" x14ac:dyDescent="0.25">
      <c r="A374" s="63"/>
      <c r="B374" s="64" t="s">
        <v>242</v>
      </c>
      <c r="C374" s="65" t="s">
        <v>1</v>
      </c>
      <c r="D374" s="66">
        <v>45</v>
      </c>
      <c r="E374" s="67"/>
      <c r="F374" s="67"/>
      <c r="G374" s="67"/>
      <c r="H374" s="13"/>
      <c r="I374" s="14"/>
      <c r="J374" s="6"/>
      <c r="K374" s="4"/>
    </row>
    <row r="375" spans="1:11" outlineLevel="1" x14ac:dyDescent="0.25">
      <c r="A375" s="63"/>
      <c r="B375" s="64"/>
      <c r="C375" s="65"/>
      <c r="D375" s="66"/>
      <c r="E375" s="67"/>
      <c r="F375" s="67"/>
      <c r="G375" s="67"/>
      <c r="H375" s="13"/>
      <c r="I375" s="14"/>
      <c r="J375" s="6"/>
      <c r="K375" s="4"/>
    </row>
    <row r="376" spans="1:11" outlineLevel="1" x14ac:dyDescent="0.25">
      <c r="A376" s="63"/>
      <c r="B376" s="71" t="s">
        <v>267</v>
      </c>
      <c r="C376" s="65" t="s">
        <v>7</v>
      </c>
      <c r="D376" s="66">
        <v>1</v>
      </c>
      <c r="E376" s="67"/>
      <c r="F376" s="67"/>
      <c r="G376" s="67"/>
      <c r="H376" s="13"/>
      <c r="I376" s="14"/>
      <c r="J376" s="6"/>
      <c r="K376" s="4"/>
    </row>
    <row r="377" spans="1:11" outlineLevel="1" x14ac:dyDescent="0.25">
      <c r="A377" s="63"/>
      <c r="B377" s="71" t="s">
        <v>175</v>
      </c>
      <c r="C377" s="65" t="s">
        <v>7</v>
      </c>
      <c r="D377" s="66">
        <v>1</v>
      </c>
      <c r="E377" s="67"/>
      <c r="F377" s="67"/>
      <c r="G377" s="67"/>
      <c r="H377" s="13"/>
      <c r="I377" s="14"/>
      <c r="J377" s="6"/>
      <c r="K377" s="4"/>
    </row>
    <row r="378" spans="1:11" outlineLevel="1" x14ac:dyDescent="0.25">
      <c r="A378" s="63"/>
      <c r="B378" s="71" t="s">
        <v>165</v>
      </c>
      <c r="C378" s="65" t="s">
        <v>7</v>
      </c>
      <c r="D378" s="66">
        <f>19+15</f>
        <v>34</v>
      </c>
      <c r="E378" s="67"/>
      <c r="F378" s="67"/>
      <c r="G378" s="67"/>
      <c r="H378" s="13"/>
      <c r="I378" s="14"/>
      <c r="J378" s="6"/>
      <c r="K378" s="4"/>
    </row>
    <row r="379" spans="1:11" outlineLevel="1" x14ac:dyDescent="0.25">
      <c r="A379" s="63"/>
      <c r="B379" s="91"/>
      <c r="C379" s="92"/>
      <c r="D379" s="93"/>
      <c r="E379" s="94"/>
      <c r="F379" s="67"/>
      <c r="G379" s="67" t="str">
        <f t="shared" ref="G379" si="5">IF(E379="","",E379*F379)</f>
        <v/>
      </c>
      <c r="H379" s="13"/>
      <c r="I379" s="14"/>
      <c r="J379" s="6"/>
      <c r="K379" s="4"/>
    </row>
    <row r="380" spans="1:11" outlineLevel="1" x14ac:dyDescent="0.25">
      <c r="A380" s="63"/>
      <c r="B380" s="95" t="s">
        <v>607</v>
      </c>
      <c r="C380" s="92"/>
      <c r="D380" s="93"/>
      <c r="E380" s="94"/>
      <c r="F380" s="67"/>
      <c r="G380" s="133">
        <f>SUM(G356:G379)</f>
        <v>0</v>
      </c>
      <c r="H380" s="13"/>
      <c r="I380" s="14"/>
      <c r="J380" s="6"/>
      <c r="K380" s="4"/>
    </row>
    <row r="381" spans="1:11" outlineLevel="1" x14ac:dyDescent="0.25">
      <c r="A381" s="63"/>
      <c r="B381" s="71"/>
      <c r="C381" s="65"/>
      <c r="D381" s="66"/>
      <c r="E381" s="67"/>
      <c r="F381" s="67"/>
      <c r="G381" s="67"/>
      <c r="H381" s="13"/>
      <c r="I381" s="14"/>
      <c r="J381" s="6"/>
      <c r="K381" s="4"/>
    </row>
    <row r="382" spans="1:11" outlineLevel="1" x14ac:dyDescent="0.25">
      <c r="A382" s="63" t="s">
        <v>616</v>
      </c>
      <c r="B382" s="68" t="s">
        <v>675</v>
      </c>
      <c r="C382" s="65"/>
      <c r="D382" s="66"/>
      <c r="E382" s="67"/>
      <c r="F382" s="67"/>
      <c r="G382" s="67"/>
      <c r="H382" s="13"/>
      <c r="I382" s="14"/>
      <c r="J382" s="6"/>
      <c r="K382" s="4"/>
    </row>
    <row r="383" spans="1:11" outlineLevel="1" x14ac:dyDescent="0.25">
      <c r="A383" s="63"/>
      <c r="B383" s="71"/>
      <c r="C383" s="65"/>
      <c r="D383" s="66"/>
      <c r="E383" s="67"/>
      <c r="F383" s="67"/>
      <c r="G383" s="67"/>
      <c r="H383" s="13"/>
      <c r="I383" s="14"/>
      <c r="J383" s="6"/>
      <c r="K383" s="4"/>
    </row>
    <row r="384" spans="1:11" outlineLevel="1" x14ac:dyDescent="0.25">
      <c r="A384" s="63"/>
      <c r="B384" s="71" t="s">
        <v>270</v>
      </c>
      <c r="C384" s="65"/>
      <c r="D384" s="66"/>
      <c r="E384" s="67"/>
      <c r="F384" s="67"/>
      <c r="G384" s="67"/>
      <c r="H384" s="13"/>
      <c r="I384" s="14"/>
      <c r="J384" s="6"/>
      <c r="K384" s="4"/>
    </row>
    <row r="385" spans="1:11" outlineLevel="1" x14ac:dyDescent="0.25">
      <c r="A385" s="63"/>
      <c r="B385" s="71" t="s">
        <v>244</v>
      </c>
      <c r="C385" s="65" t="s">
        <v>1</v>
      </c>
      <c r="D385" s="66">
        <v>160</v>
      </c>
      <c r="E385" s="67"/>
      <c r="F385" s="67"/>
      <c r="G385" s="67"/>
      <c r="H385" s="13"/>
      <c r="I385" s="14"/>
      <c r="J385" s="6"/>
      <c r="K385" s="4"/>
    </row>
    <row r="386" spans="1:11" outlineLevel="1" x14ac:dyDescent="0.25">
      <c r="A386" s="63"/>
      <c r="B386" s="71" t="s">
        <v>247</v>
      </c>
      <c r="C386" s="65" t="s">
        <v>1</v>
      </c>
      <c r="D386" s="66">
        <v>30</v>
      </c>
      <c r="E386" s="67"/>
      <c r="F386" s="67"/>
      <c r="G386" s="67"/>
      <c r="H386" s="13"/>
      <c r="I386" s="14"/>
      <c r="J386" s="6"/>
      <c r="K386" s="4"/>
    </row>
    <row r="387" spans="1:11" outlineLevel="1" x14ac:dyDescent="0.25">
      <c r="A387" s="63"/>
      <c r="B387" s="71" t="s">
        <v>551</v>
      </c>
      <c r="C387" s="65" t="s">
        <v>1</v>
      </c>
      <c r="D387" s="66">
        <v>18</v>
      </c>
      <c r="E387" s="67"/>
      <c r="F387" s="67"/>
      <c r="G387" s="67"/>
      <c r="H387" s="13"/>
      <c r="I387" s="14"/>
      <c r="J387" s="6"/>
      <c r="K387" s="4"/>
    </row>
    <row r="388" spans="1:11" outlineLevel="1" x14ac:dyDescent="0.25">
      <c r="A388" s="63"/>
      <c r="B388" s="71" t="s">
        <v>550</v>
      </c>
      <c r="C388" s="65" t="s">
        <v>1</v>
      </c>
      <c r="D388" s="66">
        <v>25</v>
      </c>
      <c r="E388" s="67"/>
      <c r="F388" s="67"/>
      <c r="G388" s="67"/>
      <c r="H388" s="13"/>
      <c r="I388" s="14"/>
      <c r="J388" s="6"/>
      <c r="K388" s="4"/>
    </row>
    <row r="389" spans="1:11" outlineLevel="1" x14ac:dyDescent="0.25">
      <c r="A389" s="63"/>
      <c r="B389" s="91"/>
      <c r="C389" s="92"/>
      <c r="D389" s="93"/>
      <c r="E389" s="94"/>
      <c r="F389" s="67"/>
      <c r="G389" s="67" t="str">
        <f t="shared" ref="G389" si="6">IF(E389="","",E389*F389)</f>
        <v/>
      </c>
      <c r="H389" s="13"/>
      <c r="I389" s="14"/>
      <c r="J389" s="6"/>
      <c r="K389" s="4"/>
    </row>
    <row r="390" spans="1:11" outlineLevel="1" x14ac:dyDescent="0.25">
      <c r="A390" s="63"/>
      <c r="B390" s="95" t="s">
        <v>607</v>
      </c>
      <c r="C390" s="92"/>
      <c r="D390" s="93"/>
      <c r="E390" s="94"/>
      <c r="F390" s="67"/>
      <c r="G390" s="133">
        <f>SUM(G382:G389)</f>
        <v>0</v>
      </c>
      <c r="H390" s="13"/>
      <c r="I390" s="14"/>
      <c r="J390" s="6"/>
      <c r="K390" s="4"/>
    </row>
    <row r="391" spans="1:11" outlineLevel="1" x14ac:dyDescent="0.25">
      <c r="A391" s="63"/>
      <c r="B391" s="71"/>
      <c r="C391" s="65"/>
      <c r="D391" s="66"/>
      <c r="E391" s="67"/>
      <c r="F391" s="67"/>
      <c r="G391" s="67"/>
      <c r="H391" s="13"/>
      <c r="I391" s="14"/>
      <c r="J391" s="6"/>
      <c r="K391" s="4"/>
    </row>
    <row r="392" spans="1:11" outlineLevel="1" x14ac:dyDescent="0.25">
      <c r="A392" s="148" t="s">
        <v>617</v>
      </c>
      <c r="B392" s="68" t="s">
        <v>271</v>
      </c>
      <c r="C392" s="65"/>
      <c r="D392" s="66"/>
      <c r="E392" s="67"/>
      <c r="F392" s="67"/>
      <c r="G392" s="67"/>
      <c r="H392" s="13"/>
      <c r="I392" s="14"/>
      <c r="J392" s="6"/>
      <c r="K392" s="4"/>
    </row>
    <row r="393" spans="1:11" outlineLevel="1" x14ac:dyDescent="0.25">
      <c r="A393" s="63"/>
      <c r="B393" s="71"/>
      <c r="C393" s="65"/>
      <c r="D393" s="66"/>
      <c r="E393" s="67"/>
      <c r="F393" s="67"/>
      <c r="G393" s="67"/>
      <c r="H393" s="13"/>
      <c r="I393" s="14"/>
      <c r="J393" s="6"/>
      <c r="K393" s="4"/>
    </row>
    <row r="394" spans="1:11" outlineLevel="1" x14ac:dyDescent="0.25">
      <c r="A394" s="63" t="s">
        <v>272</v>
      </c>
      <c r="B394" s="84" t="s">
        <v>273</v>
      </c>
      <c r="C394" s="65"/>
      <c r="D394" s="66"/>
      <c r="E394" s="67"/>
      <c r="F394" s="67"/>
      <c r="G394" s="67"/>
      <c r="H394" s="13"/>
      <c r="I394" s="14"/>
      <c r="J394" s="6"/>
      <c r="K394" s="4"/>
    </row>
    <row r="395" spans="1:11" outlineLevel="1" x14ac:dyDescent="0.25">
      <c r="A395" s="63"/>
      <c r="B395" s="84"/>
      <c r="C395" s="65"/>
      <c r="D395" s="66"/>
      <c r="E395" s="67"/>
      <c r="F395" s="67"/>
      <c r="G395" s="67"/>
      <c r="H395" s="13"/>
      <c r="I395" s="14"/>
      <c r="J395" s="6"/>
      <c r="K395" s="4"/>
    </row>
    <row r="396" spans="1:11" outlineLevel="1" x14ac:dyDescent="0.25">
      <c r="A396" s="63"/>
      <c r="B396" s="84" t="s">
        <v>461</v>
      </c>
      <c r="C396" s="65" t="s">
        <v>7</v>
      </c>
      <c r="D396" s="66">
        <v>36</v>
      </c>
      <c r="E396" s="67"/>
      <c r="F396" s="67"/>
      <c r="G396" s="67"/>
      <c r="H396" s="13"/>
      <c r="I396" s="14"/>
      <c r="J396" s="6"/>
      <c r="K396" s="4"/>
    </row>
    <row r="397" spans="1:11" outlineLevel="1" x14ac:dyDescent="0.25">
      <c r="A397" s="63"/>
      <c r="B397" s="71"/>
      <c r="C397" s="65"/>
      <c r="D397" s="66"/>
      <c r="E397" s="67"/>
      <c r="F397" s="67"/>
      <c r="G397" s="67"/>
      <c r="H397" s="13"/>
      <c r="I397" s="14"/>
      <c r="J397" s="6"/>
      <c r="K397" s="4"/>
    </row>
    <row r="398" spans="1:11" outlineLevel="1" x14ac:dyDescent="0.25">
      <c r="A398" s="63"/>
      <c r="B398" s="71" t="s">
        <v>462</v>
      </c>
      <c r="C398" s="65" t="s">
        <v>7</v>
      </c>
      <c r="D398" s="66">
        <f>1*D396</f>
        <v>36</v>
      </c>
      <c r="E398" s="67"/>
      <c r="F398" s="67"/>
      <c r="G398" s="67"/>
      <c r="H398" s="13"/>
      <c r="I398" s="14"/>
      <c r="J398" s="6"/>
      <c r="K398" s="4"/>
    </row>
    <row r="399" spans="1:11" outlineLevel="1" x14ac:dyDescent="0.25">
      <c r="A399" s="63"/>
      <c r="B399" s="71" t="s">
        <v>657</v>
      </c>
      <c r="C399" s="65"/>
      <c r="D399" s="66"/>
      <c r="E399" s="67"/>
      <c r="F399" s="67"/>
      <c r="G399" s="67"/>
      <c r="H399" s="13"/>
      <c r="I399" s="14"/>
      <c r="J399" s="6"/>
      <c r="K399" s="4"/>
    </row>
    <row r="400" spans="1:11" outlineLevel="1" x14ac:dyDescent="0.25">
      <c r="A400" s="63"/>
      <c r="B400" s="71" t="s">
        <v>464</v>
      </c>
      <c r="C400" s="65" t="s">
        <v>7</v>
      </c>
      <c r="D400" s="66">
        <f>1*D396</f>
        <v>36</v>
      </c>
      <c r="E400" s="67"/>
      <c r="F400" s="67"/>
      <c r="G400" s="67"/>
      <c r="H400" s="13"/>
      <c r="I400" s="14"/>
      <c r="J400" s="6"/>
      <c r="K400" s="4"/>
    </row>
    <row r="401" spans="1:11" outlineLevel="1" x14ac:dyDescent="0.25">
      <c r="A401" s="63"/>
      <c r="B401" s="71" t="s">
        <v>465</v>
      </c>
      <c r="C401" s="65" t="s">
        <v>7</v>
      </c>
      <c r="D401" s="66">
        <f>2*D396</f>
        <v>72</v>
      </c>
      <c r="E401" s="67"/>
      <c r="F401" s="67"/>
      <c r="G401" s="67"/>
      <c r="H401" s="13"/>
      <c r="I401" s="14"/>
      <c r="J401" s="6"/>
      <c r="K401" s="4"/>
    </row>
    <row r="402" spans="1:11" outlineLevel="1" x14ac:dyDescent="0.25">
      <c r="A402" s="63"/>
      <c r="B402" s="71" t="s">
        <v>466</v>
      </c>
      <c r="C402" s="65" t="s">
        <v>7</v>
      </c>
      <c r="D402" s="66">
        <f>2*D396</f>
        <v>72</v>
      </c>
      <c r="E402" s="67"/>
      <c r="F402" s="67"/>
      <c r="G402" s="67"/>
      <c r="H402" s="13"/>
      <c r="I402" s="14"/>
      <c r="J402" s="6"/>
      <c r="K402" s="4"/>
    </row>
    <row r="403" spans="1:11" outlineLevel="1" x14ac:dyDescent="0.25">
      <c r="A403" s="63"/>
      <c r="B403" s="71" t="s">
        <v>467</v>
      </c>
      <c r="C403" s="65" t="s">
        <v>7</v>
      </c>
      <c r="D403" s="66">
        <f>2*D396</f>
        <v>72</v>
      </c>
      <c r="E403" s="67"/>
      <c r="F403" s="67"/>
      <c r="G403" s="67"/>
      <c r="H403" s="13"/>
      <c r="I403" s="14"/>
      <c r="J403" s="6"/>
      <c r="K403" s="4"/>
    </row>
    <row r="404" spans="1:11" outlineLevel="1" x14ac:dyDescent="0.25">
      <c r="A404" s="63"/>
      <c r="B404" s="71" t="s">
        <v>468</v>
      </c>
      <c r="C404" s="65" t="s">
        <v>7</v>
      </c>
      <c r="D404" s="66">
        <f>1*D396</f>
        <v>36</v>
      </c>
      <c r="E404" s="67"/>
      <c r="F404" s="67"/>
      <c r="G404" s="67"/>
      <c r="H404" s="13"/>
      <c r="I404" s="14"/>
      <c r="J404" s="6"/>
      <c r="K404" s="4"/>
    </row>
    <row r="405" spans="1:11" outlineLevel="1" x14ac:dyDescent="0.25">
      <c r="A405" s="63"/>
      <c r="B405" s="71" t="s">
        <v>469</v>
      </c>
      <c r="C405" s="65" t="s">
        <v>7</v>
      </c>
      <c r="D405" s="66">
        <f>1*D396</f>
        <v>36</v>
      </c>
      <c r="E405" s="67"/>
      <c r="F405" s="67"/>
      <c r="G405" s="67"/>
      <c r="H405" s="13"/>
      <c r="I405" s="14"/>
      <c r="J405" s="6"/>
      <c r="K405" s="4"/>
    </row>
    <row r="406" spans="1:11" outlineLevel="1" x14ac:dyDescent="0.25">
      <c r="A406" s="63" t="s">
        <v>269</v>
      </c>
      <c r="B406" s="71" t="s">
        <v>470</v>
      </c>
      <c r="C406" s="65" t="s">
        <v>7</v>
      </c>
      <c r="D406" s="66">
        <f>1*D396</f>
        <v>36</v>
      </c>
      <c r="E406" s="67"/>
      <c r="F406" s="67"/>
      <c r="G406" s="67"/>
      <c r="H406" s="13"/>
      <c r="I406" s="14"/>
      <c r="J406" s="6"/>
      <c r="K406" s="4"/>
    </row>
    <row r="407" spans="1:11" outlineLevel="1" x14ac:dyDescent="0.25">
      <c r="A407" s="63"/>
      <c r="B407" s="71"/>
      <c r="C407" s="65"/>
      <c r="D407" s="66"/>
      <c r="E407" s="67"/>
      <c r="F407" s="67"/>
      <c r="G407" s="67"/>
      <c r="H407" s="13"/>
      <c r="I407" s="14"/>
      <c r="J407" s="6"/>
      <c r="K407" s="4"/>
    </row>
    <row r="408" spans="1:11" outlineLevel="1" x14ac:dyDescent="0.25">
      <c r="A408" s="63" t="s">
        <v>274</v>
      </c>
      <c r="B408" s="84" t="s">
        <v>414</v>
      </c>
      <c r="C408" s="65"/>
      <c r="D408" s="66"/>
      <c r="E408" s="67"/>
      <c r="F408" s="67"/>
      <c r="G408" s="67"/>
      <c r="H408" s="13"/>
      <c r="I408" s="14"/>
      <c r="J408" s="6"/>
      <c r="K408" s="4"/>
    </row>
    <row r="409" spans="1:11" outlineLevel="1" x14ac:dyDescent="0.25">
      <c r="A409" s="63"/>
      <c r="B409" s="71"/>
      <c r="C409" s="65"/>
      <c r="D409" s="66"/>
      <c r="E409" s="67"/>
      <c r="F409" s="67"/>
      <c r="G409" s="67"/>
      <c r="H409" s="13"/>
      <c r="I409" s="14"/>
      <c r="J409" s="6"/>
      <c r="K409" s="4"/>
    </row>
    <row r="410" spans="1:11" outlineLevel="1" x14ac:dyDescent="0.25">
      <c r="A410" s="63"/>
      <c r="B410" s="71" t="s">
        <v>275</v>
      </c>
      <c r="C410" s="65" t="s">
        <v>2</v>
      </c>
      <c r="D410" s="66">
        <v>1</v>
      </c>
      <c r="E410" s="67"/>
      <c r="F410" s="67"/>
      <c r="G410" s="67"/>
      <c r="H410" s="13"/>
      <c r="I410" s="14"/>
      <c r="J410" s="6"/>
      <c r="K410" s="4"/>
    </row>
    <row r="411" spans="1:11" outlineLevel="1" x14ac:dyDescent="0.25">
      <c r="A411" s="63"/>
      <c r="B411" s="71" t="s">
        <v>276</v>
      </c>
      <c r="C411" s="65" t="s">
        <v>2</v>
      </c>
      <c r="D411" s="66">
        <v>1</v>
      </c>
      <c r="E411" s="67"/>
      <c r="F411" s="67"/>
      <c r="G411" s="67"/>
      <c r="H411" s="13"/>
      <c r="I411" s="14"/>
      <c r="J411" s="6"/>
      <c r="K411" s="4"/>
    </row>
    <row r="412" spans="1:11" outlineLevel="1" x14ac:dyDescent="0.25">
      <c r="A412" s="63"/>
      <c r="B412" s="71"/>
      <c r="C412" s="65"/>
      <c r="D412" s="66"/>
      <c r="E412" s="67"/>
      <c r="F412" s="67"/>
      <c r="G412" s="67"/>
      <c r="H412" s="13"/>
      <c r="I412" s="14"/>
      <c r="J412" s="6"/>
      <c r="K412" s="4"/>
    </row>
    <row r="413" spans="1:11" outlineLevel="1" x14ac:dyDescent="0.25">
      <c r="A413" s="63" t="s">
        <v>277</v>
      </c>
      <c r="B413" s="84" t="s">
        <v>278</v>
      </c>
      <c r="C413" s="65"/>
      <c r="D413" s="66"/>
      <c r="E413" s="67"/>
      <c r="F413" s="67"/>
      <c r="G413" s="67"/>
      <c r="H413" s="13"/>
      <c r="I413" s="14"/>
      <c r="J413" s="6"/>
      <c r="K413" s="4"/>
    </row>
    <row r="414" spans="1:11" outlineLevel="1" x14ac:dyDescent="0.25">
      <c r="A414" s="63"/>
      <c r="B414" s="71"/>
      <c r="C414" s="65"/>
      <c r="D414" s="66"/>
      <c r="E414" s="67"/>
      <c r="F414" s="67"/>
      <c r="G414" s="67"/>
      <c r="H414" s="13"/>
      <c r="I414" s="14"/>
      <c r="J414" s="6"/>
      <c r="K414" s="4"/>
    </row>
    <row r="415" spans="1:11" outlineLevel="1" x14ac:dyDescent="0.25">
      <c r="A415" s="63"/>
      <c r="B415" s="71" t="s">
        <v>278</v>
      </c>
      <c r="C415" s="65" t="s">
        <v>2</v>
      </c>
      <c r="D415" s="66">
        <v>1</v>
      </c>
      <c r="E415" s="67"/>
      <c r="F415" s="67"/>
      <c r="G415" s="67"/>
      <c r="H415" s="13"/>
      <c r="I415" s="14"/>
      <c r="J415" s="6"/>
      <c r="K415" s="4"/>
    </row>
    <row r="416" spans="1:11" outlineLevel="1" x14ac:dyDescent="0.25">
      <c r="A416" s="63"/>
      <c r="B416" s="91"/>
      <c r="C416" s="92"/>
      <c r="D416" s="93"/>
      <c r="E416" s="94"/>
      <c r="F416" s="67"/>
      <c r="G416" s="67" t="str">
        <f t="shared" ref="G416" si="7">IF(E416="","",E416*F416)</f>
        <v/>
      </c>
      <c r="H416" s="13"/>
      <c r="I416" s="14"/>
      <c r="J416" s="6"/>
      <c r="K416" s="4"/>
    </row>
    <row r="417" spans="1:11" outlineLevel="1" x14ac:dyDescent="0.25">
      <c r="A417" s="63"/>
      <c r="B417" s="95" t="s">
        <v>607</v>
      </c>
      <c r="C417" s="92"/>
      <c r="D417" s="93"/>
      <c r="E417" s="94"/>
      <c r="F417" s="67"/>
      <c r="G417" s="133">
        <f>SUM(G392:G416)</f>
        <v>0</v>
      </c>
      <c r="H417" s="13"/>
      <c r="I417" s="14"/>
      <c r="J417" s="6"/>
      <c r="K417" s="4"/>
    </row>
    <row r="418" spans="1:11" outlineLevel="1" x14ac:dyDescent="0.25">
      <c r="A418" s="63"/>
      <c r="B418" s="149"/>
      <c r="C418" s="65"/>
      <c r="D418" s="66"/>
      <c r="E418" s="67"/>
      <c r="F418" s="67"/>
      <c r="G418" s="67"/>
      <c r="H418" s="13"/>
      <c r="I418" s="14"/>
      <c r="J418" s="6"/>
      <c r="K418" s="4"/>
    </row>
    <row r="419" spans="1:11" outlineLevel="1" x14ac:dyDescent="0.25">
      <c r="A419" s="63" t="s">
        <v>597</v>
      </c>
      <c r="B419" s="68" t="s">
        <v>279</v>
      </c>
      <c r="C419" s="65"/>
      <c r="D419" s="66"/>
      <c r="E419" s="67"/>
      <c r="F419" s="67"/>
      <c r="G419" s="67"/>
      <c r="H419" s="13"/>
      <c r="I419" s="14"/>
      <c r="J419" s="6"/>
      <c r="K419" s="4"/>
    </row>
    <row r="420" spans="1:11" outlineLevel="1" x14ac:dyDescent="0.25">
      <c r="A420" s="63"/>
      <c r="B420" s="71"/>
      <c r="C420" s="65"/>
      <c r="D420" s="66"/>
      <c r="E420" s="67"/>
      <c r="F420" s="67"/>
      <c r="G420" s="67"/>
      <c r="H420" s="13"/>
      <c r="I420" s="14"/>
      <c r="J420" s="6"/>
      <c r="K420" s="4"/>
    </row>
    <row r="421" spans="1:11" outlineLevel="1" x14ac:dyDescent="0.25">
      <c r="A421" s="63" t="s">
        <v>280</v>
      </c>
      <c r="B421" s="84" t="s">
        <v>281</v>
      </c>
      <c r="C421" s="65"/>
      <c r="D421" s="66"/>
      <c r="E421" s="67"/>
      <c r="F421" s="67"/>
      <c r="G421" s="67"/>
      <c r="H421" s="13"/>
      <c r="I421" s="14"/>
      <c r="J421" s="6"/>
      <c r="K421" s="4"/>
    </row>
    <row r="422" spans="1:11" outlineLevel="1" x14ac:dyDescent="0.25">
      <c r="A422" s="63"/>
      <c r="B422" s="71" t="s">
        <v>541</v>
      </c>
      <c r="C422" s="65"/>
      <c r="D422" s="66"/>
      <c r="E422" s="67"/>
      <c r="F422" s="67"/>
      <c r="G422" s="67"/>
      <c r="H422" s="13"/>
      <c r="I422" s="14"/>
      <c r="J422" s="6"/>
      <c r="K422" s="4"/>
    </row>
    <row r="423" spans="1:11" outlineLevel="1" x14ac:dyDescent="0.25">
      <c r="A423" s="63" t="s">
        <v>269</v>
      </c>
      <c r="B423" s="71" t="s">
        <v>12</v>
      </c>
      <c r="C423" s="65"/>
      <c r="D423" s="66"/>
      <c r="E423" s="67"/>
      <c r="F423" s="67"/>
      <c r="G423" s="67"/>
      <c r="H423" s="13"/>
      <c r="I423" s="14"/>
      <c r="J423" s="6"/>
      <c r="K423" s="4"/>
    </row>
    <row r="424" spans="1:11" outlineLevel="1" x14ac:dyDescent="0.25">
      <c r="A424" s="63"/>
      <c r="B424" s="71" t="s">
        <v>13</v>
      </c>
      <c r="C424" s="65" t="s">
        <v>2</v>
      </c>
      <c r="D424" s="66">
        <v>13</v>
      </c>
      <c r="E424" s="67"/>
      <c r="F424" s="67"/>
      <c r="G424" s="67"/>
      <c r="H424" s="13"/>
      <c r="I424" s="14"/>
      <c r="J424" s="6"/>
      <c r="K424" s="4"/>
    </row>
    <row r="425" spans="1:11" outlineLevel="1" x14ac:dyDescent="0.25">
      <c r="A425" s="63"/>
      <c r="B425" s="71"/>
      <c r="C425" s="65"/>
      <c r="D425" s="66"/>
      <c r="E425" s="67"/>
      <c r="F425" s="67"/>
      <c r="G425" s="67"/>
      <c r="H425" s="13"/>
      <c r="I425" s="14"/>
      <c r="J425" s="6"/>
      <c r="K425" s="4"/>
    </row>
    <row r="426" spans="1:11" outlineLevel="1" x14ac:dyDescent="0.25">
      <c r="A426" s="63"/>
      <c r="B426" s="71" t="s">
        <v>515</v>
      </c>
      <c r="C426" s="65" t="s">
        <v>2</v>
      </c>
      <c r="D426" s="66">
        <v>13</v>
      </c>
      <c r="E426" s="67"/>
      <c r="F426" s="67"/>
      <c r="G426" s="67"/>
      <c r="H426" s="13"/>
      <c r="I426" s="14"/>
      <c r="J426" s="6"/>
      <c r="K426" s="4"/>
    </row>
    <row r="427" spans="1:11" outlineLevel="1" x14ac:dyDescent="0.25">
      <c r="A427" s="63"/>
      <c r="B427" s="71"/>
      <c r="C427" s="65"/>
      <c r="D427" s="66"/>
      <c r="E427" s="67"/>
      <c r="F427" s="67"/>
      <c r="G427" s="67"/>
      <c r="H427" s="13"/>
      <c r="I427" s="14"/>
      <c r="J427" s="6"/>
      <c r="K427" s="4"/>
    </row>
    <row r="428" spans="1:11" ht="41.4" outlineLevel="1" x14ac:dyDescent="0.25">
      <c r="A428" s="63"/>
      <c r="B428" s="71" t="s">
        <v>571</v>
      </c>
      <c r="C428" s="65" t="s">
        <v>2</v>
      </c>
      <c r="D428" s="66">
        <v>13</v>
      </c>
      <c r="E428" s="67"/>
      <c r="F428" s="67"/>
      <c r="G428" s="67"/>
      <c r="H428" s="13"/>
      <c r="I428" s="14"/>
      <c r="J428" s="6"/>
      <c r="K428" s="4"/>
    </row>
    <row r="429" spans="1:11" outlineLevel="1" x14ac:dyDescent="0.25">
      <c r="A429" s="63"/>
      <c r="B429" s="71"/>
      <c r="C429" s="65"/>
      <c r="D429" s="66"/>
      <c r="E429" s="67"/>
      <c r="F429" s="67"/>
      <c r="G429" s="67"/>
      <c r="H429" s="13"/>
      <c r="I429" s="14"/>
      <c r="J429" s="6"/>
      <c r="K429" s="4"/>
    </row>
    <row r="430" spans="1:11" outlineLevel="1" x14ac:dyDescent="0.25">
      <c r="A430" s="63"/>
      <c r="B430" s="71" t="s">
        <v>540</v>
      </c>
      <c r="C430" s="65" t="s">
        <v>2</v>
      </c>
      <c r="D430" s="66">
        <v>13</v>
      </c>
      <c r="E430" s="67"/>
      <c r="F430" s="67"/>
      <c r="G430" s="67"/>
      <c r="H430" s="13"/>
      <c r="I430" s="14"/>
      <c r="J430" s="6"/>
      <c r="K430" s="4"/>
    </row>
    <row r="431" spans="1:11" outlineLevel="1" x14ac:dyDescent="0.25">
      <c r="A431" s="63"/>
      <c r="B431" s="71"/>
      <c r="C431" s="65"/>
      <c r="D431" s="66"/>
      <c r="E431" s="67"/>
      <c r="F431" s="67"/>
      <c r="G431" s="67"/>
      <c r="H431" s="13"/>
      <c r="I431" s="14"/>
      <c r="J431" s="6"/>
      <c r="K431" s="4"/>
    </row>
    <row r="432" spans="1:11" outlineLevel="1" x14ac:dyDescent="0.25">
      <c r="A432" s="63"/>
      <c r="B432" s="71" t="s">
        <v>539</v>
      </c>
      <c r="C432" s="65" t="s">
        <v>2</v>
      </c>
      <c r="D432" s="66">
        <v>13</v>
      </c>
      <c r="E432" s="67"/>
      <c r="F432" s="67"/>
      <c r="G432" s="67"/>
      <c r="H432" s="13"/>
      <c r="I432" s="14"/>
      <c r="J432" s="6"/>
      <c r="K432" s="4"/>
    </row>
    <row r="433" spans="1:11" outlineLevel="1" x14ac:dyDescent="0.25">
      <c r="A433" s="63"/>
      <c r="B433" s="71"/>
      <c r="C433" s="65"/>
      <c r="D433" s="66"/>
      <c r="E433" s="67"/>
      <c r="F433" s="67"/>
      <c r="G433" s="67"/>
      <c r="H433" s="13"/>
      <c r="I433" s="14"/>
      <c r="J433" s="6"/>
      <c r="K433" s="4"/>
    </row>
    <row r="434" spans="1:11" outlineLevel="1" x14ac:dyDescent="0.25">
      <c r="A434" s="63" t="s">
        <v>516</v>
      </c>
      <c r="B434" s="84" t="s">
        <v>517</v>
      </c>
      <c r="C434" s="65"/>
      <c r="D434" s="66"/>
      <c r="E434" s="67"/>
      <c r="F434" s="67"/>
      <c r="G434" s="67"/>
      <c r="H434" s="13"/>
      <c r="I434" s="14"/>
      <c r="J434" s="6"/>
      <c r="K434" s="4"/>
    </row>
    <row r="435" spans="1:11" outlineLevel="1" x14ac:dyDescent="0.25">
      <c r="A435" s="63"/>
      <c r="B435" s="71"/>
      <c r="C435" s="65"/>
      <c r="D435" s="66"/>
      <c r="E435" s="67"/>
      <c r="F435" s="67"/>
      <c r="G435" s="67"/>
      <c r="H435" s="13"/>
      <c r="I435" s="14"/>
      <c r="J435" s="6"/>
      <c r="K435" s="4"/>
    </row>
    <row r="436" spans="1:11" outlineLevel="1" x14ac:dyDescent="0.25">
      <c r="A436" s="63"/>
      <c r="B436" s="71" t="s">
        <v>518</v>
      </c>
      <c r="C436" s="65"/>
      <c r="D436" s="66"/>
      <c r="E436" s="67"/>
      <c r="F436" s="67"/>
      <c r="G436" s="67"/>
      <c r="H436" s="13"/>
      <c r="I436" s="14"/>
      <c r="J436" s="6"/>
      <c r="K436" s="4"/>
    </row>
    <row r="437" spans="1:11" outlineLevel="1" x14ac:dyDescent="0.25">
      <c r="A437" s="63"/>
      <c r="B437" s="71" t="s">
        <v>519</v>
      </c>
      <c r="C437" s="65" t="s">
        <v>7</v>
      </c>
      <c r="D437" s="66">
        <v>13</v>
      </c>
      <c r="E437" s="67"/>
      <c r="F437" s="67"/>
      <c r="G437" s="67"/>
      <c r="H437" s="13"/>
      <c r="I437" s="14"/>
      <c r="J437" s="6"/>
      <c r="K437" s="4"/>
    </row>
    <row r="438" spans="1:11" outlineLevel="1" x14ac:dyDescent="0.25">
      <c r="A438" s="63"/>
      <c r="B438" s="71" t="s">
        <v>520</v>
      </c>
      <c r="C438" s="65" t="s">
        <v>7</v>
      </c>
      <c r="D438" s="66">
        <v>13</v>
      </c>
      <c r="E438" s="67"/>
      <c r="F438" s="67"/>
      <c r="G438" s="67"/>
      <c r="H438" s="13"/>
      <c r="I438" s="14"/>
      <c r="J438" s="6"/>
      <c r="K438" s="4"/>
    </row>
    <row r="439" spans="1:11" outlineLevel="1" x14ac:dyDescent="0.25">
      <c r="A439" s="63"/>
      <c r="B439" s="71" t="s">
        <v>521</v>
      </c>
      <c r="C439" s="65" t="s">
        <v>7</v>
      </c>
      <c r="D439" s="66">
        <v>13</v>
      </c>
      <c r="E439" s="67"/>
      <c r="F439" s="67"/>
      <c r="G439" s="67"/>
      <c r="H439" s="13"/>
      <c r="I439" s="14"/>
      <c r="J439" s="6"/>
      <c r="K439" s="4"/>
    </row>
    <row r="440" spans="1:11" outlineLevel="1" x14ac:dyDescent="0.25">
      <c r="A440" s="63"/>
      <c r="B440" s="71" t="s">
        <v>522</v>
      </c>
      <c r="C440" s="65" t="s">
        <v>7</v>
      </c>
      <c r="D440" s="66">
        <v>13</v>
      </c>
      <c r="E440" s="67"/>
      <c r="F440" s="67"/>
      <c r="G440" s="67"/>
      <c r="H440" s="13"/>
      <c r="I440" s="14"/>
      <c r="J440" s="6"/>
      <c r="K440" s="4"/>
    </row>
    <row r="441" spans="1:11" outlineLevel="1" x14ac:dyDescent="0.25">
      <c r="A441" s="63"/>
      <c r="B441" s="71" t="s">
        <v>523</v>
      </c>
      <c r="C441" s="65" t="s">
        <v>7</v>
      </c>
      <c r="D441" s="66" t="s">
        <v>558</v>
      </c>
      <c r="E441" s="67"/>
      <c r="F441" s="67"/>
      <c r="G441" s="67"/>
      <c r="H441" s="13"/>
      <c r="I441" s="14"/>
      <c r="J441" s="6"/>
      <c r="K441" s="4"/>
    </row>
    <row r="442" spans="1:11" outlineLevel="1" x14ac:dyDescent="0.25">
      <c r="A442" s="63"/>
      <c r="B442" s="71" t="s">
        <v>524</v>
      </c>
      <c r="C442" s="65" t="s">
        <v>7</v>
      </c>
      <c r="D442" s="66">
        <v>13</v>
      </c>
      <c r="E442" s="67"/>
      <c r="F442" s="67"/>
      <c r="G442" s="67"/>
      <c r="H442" s="13"/>
      <c r="I442" s="14"/>
      <c r="J442" s="6"/>
      <c r="K442" s="4"/>
    </row>
    <row r="443" spans="1:11" outlineLevel="1" x14ac:dyDescent="0.25">
      <c r="A443" s="63"/>
      <c r="B443" s="71" t="s">
        <v>525</v>
      </c>
      <c r="C443" s="65" t="s">
        <v>7</v>
      </c>
      <c r="D443" s="66">
        <v>13</v>
      </c>
      <c r="E443" s="67"/>
      <c r="F443" s="67"/>
      <c r="G443" s="67"/>
      <c r="H443" s="13"/>
      <c r="I443" s="14"/>
      <c r="J443" s="6"/>
      <c r="K443" s="4"/>
    </row>
    <row r="444" spans="1:11" outlineLevel="1" x14ac:dyDescent="0.25">
      <c r="A444" s="63"/>
      <c r="B444" s="71"/>
      <c r="C444" s="65"/>
      <c r="D444" s="66"/>
      <c r="E444" s="67"/>
      <c r="F444" s="67"/>
      <c r="G444" s="67"/>
      <c r="H444" s="13"/>
      <c r="I444" s="14"/>
      <c r="J444" s="6"/>
      <c r="K444" s="4"/>
    </row>
    <row r="445" spans="1:11" outlineLevel="1" x14ac:dyDescent="0.25">
      <c r="A445" s="63" t="s">
        <v>526</v>
      </c>
      <c r="B445" s="84" t="s">
        <v>527</v>
      </c>
      <c r="C445" s="65"/>
      <c r="D445" s="66"/>
      <c r="E445" s="67"/>
      <c r="F445" s="67"/>
      <c r="G445" s="67"/>
      <c r="H445" s="13"/>
      <c r="I445" s="14"/>
      <c r="J445" s="6"/>
      <c r="K445" s="4"/>
    </row>
    <row r="446" spans="1:11" outlineLevel="1" x14ac:dyDescent="0.25">
      <c r="A446" s="63"/>
      <c r="B446" s="71"/>
      <c r="C446" s="65"/>
      <c r="D446" s="66"/>
      <c r="E446" s="67"/>
      <c r="F446" s="67"/>
      <c r="G446" s="67"/>
      <c r="H446" s="13"/>
      <c r="I446" s="14"/>
      <c r="J446" s="6"/>
      <c r="K446" s="4"/>
    </row>
    <row r="447" spans="1:11" outlineLevel="1" x14ac:dyDescent="0.25">
      <c r="A447" s="63"/>
      <c r="B447" s="71" t="s">
        <v>528</v>
      </c>
      <c r="C447" s="65"/>
      <c r="D447" s="66"/>
      <c r="E447" s="67"/>
      <c r="F447" s="67"/>
      <c r="G447" s="67"/>
      <c r="H447" s="13"/>
      <c r="I447" s="14"/>
      <c r="J447" s="6"/>
      <c r="K447" s="4"/>
    </row>
    <row r="448" spans="1:11" outlineLevel="1" x14ac:dyDescent="0.25">
      <c r="A448" s="63"/>
      <c r="B448" s="71" t="s">
        <v>529</v>
      </c>
      <c r="C448" s="65" t="s">
        <v>1</v>
      </c>
      <c r="D448" s="66">
        <v>91</v>
      </c>
      <c r="E448" s="67"/>
      <c r="F448" s="67"/>
      <c r="G448" s="67"/>
      <c r="H448" s="13"/>
      <c r="I448" s="14"/>
      <c r="J448" s="6"/>
      <c r="K448" s="4"/>
    </row>
    <row r="449" spans="1:11" outlineLevel="1" x14ac:dyDescent="0.25">
      <c r="A449" s="63"/>
      <c r="B449" s="71"/>
      <c r="C449" s="65"/>
      <c r="D449" s="66"/>
      <c r="E449" s="67"/>
      <c r="F449" s="67"/>
      <c r="G449" s="67"/>
      <c r="H449" s="13"/>
      <c r="I449" s="14"/>
      <c r="J449" s="6"/>
      <c r="K449" s="4"/>
    </row>
    <row r="450" spans="1:11" outlineLevel="1" x14ac:dyDescent="0.25">
      <c r="A450" s="63" t="s">
        <v>530</v>
      </c>
      <c r="B450" s="84" t="s">
        <v>572</v>
      </c>
      <c r="C450" s="65"/>
      <c r="D450" s="66"/>
      <c r="E450" s="67"/>
      <c r="F450" s="67"/>
      <c r="G450" s="67"/>
      <c r="H450" s="13"/>
      <c r="I450" s="14"/>
      <c r="J450" s="6"/>
      <c r="K450" s="4"/>
    </row>
    <row r="451" spans="1:11" outlineLevel="1" x14ac:dyDescent="0.25">
      <c r="A451" s="63"/>
      <c r="B451" s="71"/>
      <c r="C451" s="65"/>
      <c r="D451" s="66"/>
      <c r="E451" s="67"/>
      <c r="F451" s="67"/>
      <c r="G451" s="67"/>
      <c r="H451" s="13"/>
      <c r="I451" s="14"/>
      <c r="J451" s="6"/>
      <c r="K451" s="4"/>
    </row>
    <row r="452" spans="1:11" outlineLevel="1" x14ac:dyDescent="0.25">
      <c r="A452" s="63"/>
      <c r="B452" s="71" t="s">
        <v>531</v>
      </c>
      <c r="C452" s="65" t="s">
        <v>2</v>
      </c>
      <c r="D452" s="66">
        <v>13</v>
      </c>
      <c r="E452" s="67"/>
      <c r="F452" s="67"/>
      <c r="G452" s="67"/>
      <c r="H452" s="13"/>
      <c r="I452" s="14"/>
      <c r="J452" s="6"/>
      <c r="K452" s="4"/>
    </row>
    <row r="453" spans="1:11" outlineLevel="1" x14ac:dyDescent="0.25">
      <c r="A453" s="63"/>
      <c r="B453" s="71"/>
      <c r="C453" s="65"/>
      <c r="D453" s="66"/>
      <c r="E453" s="67"/>
      <c r="F453" s="67"/>
      <c r="G453" s="67"/>
      <c r="H453" s="13"/>
      <c r="I453" s="14"/>
      <c r="J453" s="6"/>
      <c r="K453" s="4"/>
    </row>
    <row r="454" spans="1:11" ht="27.6" outlineLevel="1" x14ac:dyDescent="0.25">
      <c r="A454" s="63"/>
      <c r="B454" s="71" t="s">
        <v>573</v>
      </c>
      <c r="C454" s="65" t="s">
        <v>2</v>
      </c>
      <c r="D454" s="66">
        <v>13</v>
      </c>
      <c r="E454" s="67"/>
      <c r="F454" s="67"/>
      <c r="G454" s="67"/>
      <c r="H454" s="13"/>
      <c r="I454" s="14"/>
      <c r="J454" s="6"/>
      <c r="K454" s="4"/>
    </row>
    <row r="455" spans="1:11" outlineLevel="1" x14ac:dyDescent="0.25">
      <c r="A455" s="63"/>
      <c r="B455" s="71"/>
      <c r="C455" s="65"/>
      <c r="D455" s="66"/>
      <c r="E455" s="67"/>
      <c r="F455" s="67"/>
      <c r="G455" s="67"/>
      <c r="H455" s="13"/>
      <c r="I455" s="14"/>
      <c r="J455" s="6"/>
      <c r="K455" s="4"/>
    </row>
    <row r="456" spans="1:11" outlineLevel="1" x14ac:dyDescent="0.25">
      <c r="A456" s="63"/>
      <c r="B456" s="71" t="s">
        <v>532</v>
      </c>
      <c r="C456" s="65" t="s">
        <v>2</v>
      </c>
      <c r="D456" s="66">
        <v>13</v>
      </c>
      <c r="E456" s="67"/>
      <c r="F456" s="67"/>
      <c r="G456" s="67"/>
      <c r="H456" s="13"/>
      <c r="I456" s="14"/>
      <c r="J456" s="6"/>
      <c r="K456" s="4"/>
    </row>
    <row r="457" spans="1:11" outlineLevel="1" x14ac:dyDescent="0.25">
      <c r="A457" s="63"/>
      <c r="B457" s="71" t="s">
        <v>533</v>
      </c>
      <c r="C457" s="65" t="s">
        <v>2</v>
      </c>
      <c r="D457" s="66">
        <v>13</v>
      </c>
      <c r="E457" s="67"/>
      <c r="F457" s="67"/>
      <c r="G457" s="67"/>
      <c r="H457" s="13"/>
      <c r="I457" s="14"/>
      <c r="J457" s="6"/>
      <c r="K457" s="4"/>
    </row>
    <row r="458" spans="1:11" outlineLevel="1" x14ac:dyDescent="0.25">
      <c r="A458" s="63"/>
      <c r="B458" s="71" t="s">
        <v>534</v>
      </c>
      <c r="C458" s="65" t="s">
        <v>2</v>
      </c>
      <c r="D458" s="66">
        <v>13</v>
      </c>
      <c r="E458" s="67"/>
      <c r="F458" s="67"/>
      <c r="G458" s="67"/>
      <c r="H458" s="13"/>
      <c r="I458" s="14"/>
      <c r="J458" s="6"/>
      <c r="K458" s="4"/>
    </row>
    <row r="459" spans="1:11" outlineLevel="1" x14ac:dyDescent="0.25">
      <c r="A459" s="63"/>
      <c r="B459" s="71" t="s">
        <v>535</v>
      </c>
      <c r="C459" s="65" t="s">
        <v>2</v>
      </c>
      <c r="D459" s="66">
        <v>13</v>
      </c>
      <c r="E459" s="67"/>
      <c r="F459" s="67"/>
      <c r="G459" s="67"/>
      <c r="H459" s="13"/>
      <c r="I459" s="14"/>
      <c r="J459" s="6"/>
      <c r="K459" s="4"/>
    </row>
    <row r="460" spans="1:11" outlineLevel="1" x14ac:dyDescent="0.25">
      <c r="A460" s="63"/>
      <c r="B460" s="71" t="s">
        <v>536</v>
      </c>
      <c r="C460" s="65" t="s">
        <v>2</v>
      </c>
      <c r="D460" s="66">
        <v>13</v>
      </c>
      <c r="E460" s="67"/>
      <c r="F460" s="67"/>
      <c r="G460" s="67"/>
      <c r="H460" s="13"/>
      <c r="I460" s="14"/>
      <c r="J460" s="6"/>
      <c r="K460" s="4"/>
    </row>
    <row r="461" spans="1:11" outlineLevel="1" x14ac:dyDescent="0.25">
      <c r="A461" s="63"/>
      <c r="B461" s="71" t="s">
        <v>537</v>
      </c>
      <c r="C461" s="65" t="s">
        <v>2</v>
      </c>
      <c r="D461" s="66">
        <v>13</v>
      </c>
      <c r="E461" s="67"/>
      <c r="F461" s="67"/>
      <c r="G461" s="67"/>
      <c r="H461" s="13"/>
      <c r="I461" s="14"/>
      <c r="J461" s="6"/>
      <c r="K461" s="4"/>
    </row>
    <row r="462" spans="1:11" outlineLevel="1" x14ac:dyDescent="0.25">
      <c r="A462" s="63"/>
      <c r="B462" s="71" t="s">
        <v>538</v>
      </c>
      <c r="C462" s="65" t="s">
        <v>2</v>
      </c>
      <c r="D462" s="66">
        <v>13</v>
      </c>
      <c r="E462" s="67"/>
      <c r="F462" s="67"/>
      <c r="G462" s="67"/>
      <c r="H462" s="13"/>
      <c r="I462" s="14"/>
      <c r="J462" s="6"/>
      <c r="K462" s="4"/>
    </row>
    <row r="463" spans="1:11" outlineLevel="1" x14ac:dyDescent="0.25">
      <c r="A463" s="63"/>
      <c r="B463" s="91"/>
      <c r="C463" s="92"/>
      <c r="D463" s="93"/>
      <c r="E463" s="94"/>
      <c r="F463" s="67"/>
      <c r="G463" s="67" t="str">
        <f t="shared" ref="G463" si="8">IF(E463="","",E463*F463)</f>
        <v/>
      </c>
      <c r="H463" s="13"/>
      <c r="I463" s="14"/>
      <c r="J463" s="6"/>
      <c r="K463" s="4"/>
    </row>
    <row r="464" spans="1:11" outlineLevel="1" x14ac:dyDescent="0.25">
      <c r="A464" s="63"/>
      <c r="B464" s="95" t="s">
        <v>607</v>
      </c>
      <c r="C464" s="92"/>
      <c r="D464" s="93"/>
      <c r="E464" s="94"/>
      <c r="F464" s="67"/>
      <c r="G464" s="133">
        <f>SUM(G392:G463)</f>
        <v>0</v>
      </c>
      <c r="H464" s="13"/>
      <c r="I464" s="14"/>
      <c r="J464" s="6"/>
      <c r="K464" s="4"/>
    </row>
    <row r="465" spans="1:11" outlineLevel="1" x14ac:dyDescent="0.25">
      <c r="A465" s="63"/>
      <c r="B465" s="95"/>
      <c r="C465" s="92"/>
      <c r="D465" s="93"/>
      <c r="E465" s="94"/>
      <c r="F465" s="67"/>
      <c r="G465" s="136"/>
      <c r="H465" s="13"/>
      <c r="I465" s="14"/>
      <c r="J465" s="6"/>
      <c r="K465" s="4"/>
    </row>
    <row r="466" spans="1:11" outlineLevel="1" x14ac:dyDescent="0.25">
      <c r="A466" s="63">
        <v>7.16</v>
      </c>
      <c r="B466" s="211" t="s">
        <v>645</v>
      </c>
      <c r="C466" s="92"/>
      <c r="D466" s="93"/>
      <c r="E466" s="94"/>
      <c r="F466" s="67"/>
      <c r="G466" s="136"/>
      <c r="H466" s="13"/>
      <c r="I466" s="14"/>
      <c r="J466" s="6"/>
      <c r="K466" s="4"/>
    </row>
    <row r="467" spans="1:11" outlineLevel="1" x14ac:dyDescent="0.25">
      <c r="A467" s="63"/>
      <c r="B467" s="95"/>
      <c r="C467" s="92"/>
      <c r="D467" s="93"/>
      <c r="E467" s="94"/>
      <c r="F467" s="67"/>
      <c r="G467" s="136"/>
      <c r="H467" s="13"/>
      <c r="I467" s="14"/>
      <c r="J467" s="6"/>
      <c r="K467" s="4"/>
    </row>
    <row r="468" spans="1:11" outlineLevel="1" x14ac:dyDescent="0.25">
      <c r="A468" s="63" t="s">
        <v>659</v>
      </c>
      <c r="B468" s="212" t="s">
        <v>646</v>
      </c>
      <c r="C468" s="92"/>
      <c r="D468" s="93"/>
      <c r="E468" s="94"/>
      <c r="F468" s="67"/>
      <c r="G468" s="136"/>
      <c r="H468" s="13"/>
      <c r="I468" s="14"/>
      <c r="J468" s="6"/>
      <c r="K468" s="4"/>
    </row>
    <row r="469" spans="1:11" outlineLevel="1" x14ac:dyDescent="0.25">
      <c r="A469" s="63"/>
      <c r="B469" s="213"/>
      <c r="C469" s="92"/>
      <c r="D469" s="93"/>
      <c r="E469" s="94"/>
      <c r="F469" s="67"/>
      <c r="G469" s="136"/>
      <c r="H469" s="13"/>
      <c r="I469" s="14"/>
      <c r="J469" s="6"/>
      <c r="K469" s="4"/>
    </row>
    <row r="470" spans="1:11" outlineLevel="1" x14ac:dyDescent="0.25">
      <c r="A470" s="63"/>
      <c r="B470" s="213" t="s">
        <v>647</v>
      </c>
      <c r="C470" s="92"/>
      <c r="D470" s="93"/>
      <c r="E470" s="94"/>
      <c r="F470" s="67"/>
      <c r="G470" s="136"/>
      <c r="H470" s="13"/>
      <c r="I470" s="14"/>
      <c r="J470" s="6"/>
      <c r="K470" s="4"/>
    </row>
    <row r="471" spans="1:11" outlineLevel="1" x14ac:dyDescent="0.25">
      <c r="A471" s="63"/>
      <c r="B471" s="213" t="s">
        <v>648</v>
      </c>
      <c r="C471" s="92" t="s">
        <v>1</v>
      </c>
      <c r="D471" s="93"/>
      <c r="E471" s="94"/>
      <c r="F471" s="67"/>
      <c r="G471" s="136"/>
      <c r="H471" s="13"/>
      <c r="I471" s="14"/>
      <c r="J471" s="6"/>
      <c r="K471" s="4"/>
    </row>
    <row r="472" spans="1:11" outlineLevel="1" x14ac:dyDescent="0.25">
      <c r="A472" s="63"/>
      <c r="B472" s="213" t="s">
        <v>684</v>
      </c>
      <c r="C472" s="92" t="s">
        <v>1</v>
      </c>
      <c r="D472" s="93">
        <f>60+75+10</f>
        <v>145</v>
      </c>
      <c r="E472" s="94"/>
      <c r="F472" s="67"/>
      <c r="G472" s="136"/>
      <c r="H472" s="13"/>
      <c r="I472" s="14"/>
      <c r="J472" s="6"/>
      <c r="K472" s="4"/>
    </row>
    <row r="473" spans="1:11" outlineLevel="1" x14ac:dyDescent="0.25">
      <c r="A473" s="63"/>
      <c r="B473" s="213" t="s">
        <v>685</v>
      </c>
      <c r="C473" s="92" t="s">
        <v>1</v>
      </c>
      <c r="D473" s="93"/>
      <c r="E473" s="94"/>
      <c r="F473" s="67"/>
      <c r="G473" s="136"/>
      <c r="H473" s="13"/>
      <c r="I473" s="14"/>
      <c r="J473" s="6"/>
      <c r="K473" s="4"/>
    </row>
    <row r="474" spans="1:11" outlineLevel="1" x14ac:dyDescent="0.25">
      <c r="A474" s="63"/>
      <c r="B474" s="213"/>
      <c r="C474" s="92"/>
      <c r="D474" s="93"/>
      <c r="E474" s="94"/>
      <c r="F474" s="67"/>
      <c r="G474" s="136"/>
      <c r="H474" s="13"/>
      <c r="I474" s="14"/>
      <c r="J474" s="6"/>
      <c r="K474" s="4"/>
    </row>
    <row r="475" spans="1:11" outlineLevel="1" x14ac:dyDescent="0.25">
      <c r="A475" s="63" t="s">
        <v>660</v>
      </c>
      <c r="B475" s="215" t="s">
        <v>649</v>
      </c>
      <c r="C475" s="92"/>
      <c r="D475" s="93"/>
      <c r="E475" s="94"/>
      <c r="F475" s="67"/>
      <c r="G475" s="136"/>
      <c r="H475" s="13"/>
      <c r="I475" s="14"/>
      <c r="J475" s="6"/>
      <c r="K475" s="4"/>
    </row>
    <row r="476" spans="1:11" outlineLevel="1" x14ac:dyDescent="0.25">
      <c r="A476" s="63"/>
      <c r="B476" s="215"/>
      <c r="C476" s="92"/>
      <c r="D476" s="93"/>
      <c r="E476" s="94"/>
      <c r="F476" s="67"/>
      <c r="G476" s="136"/>
      <c r="H476" s="13"/>
      <c r="I476" s="14"/>
      <c r="J476" s="6"/>
      <c r="K476" s="4"/>
    </row>
    <row r="477" spans="1:11" outlineLevel="1" x14ac:dyDescent="0.25">
      <c r="A477" s="63"/>
      <c r="B477" s="216" t="s">
        <v>148</v>
      </c>
      <c r="C477" s="92"/>
      <c r="D477" s="93"/>
      <c r="E477" s="94"/>
      <c r="F477" s="67"/>
      <c r="G477" s="136"/>
      <c r="H477" s="13"/>
      <c r="I477" s="14"/>
      <c r="J477" s="6"/>
      <c r="K477" s="4"/>
    </row>
    <row r="478" spans="1:11" ht="27.6" outlineLevel="1" x14ac:dyDescent="0.25">
      <c r="A478" s="63"/>
      <c r="B478" s="216" t="s">
        <v>438</v>
      </c>
      <c r="C478" s="92"/>
      <c r="D478" s="93"/>
      <c r="E478" s="94"/>
      <c r="F478" s="67"/>
      <c r="G478" s="136"/>
      <c r="H478" s="13"/>
      <c r="I478" s="14"/>
      <c r="J478" s="6"/>
      <c r="K478" s="4"/>
    </row>
    <row r="479" spans="1:11" outlineLevel="1" x14ac:dyDescent="0.25">
      <c r="A479" s="63"/>
      <c r="B479" s="216"/>
      <c r="C479" s="92"/>
      <c r="D479" s="93"/>
      <c r="E479" s="94"/>
      <c r="F479" s="67"/>
      <c r="G479" s="136"/>
      <c r="H479" s="13"/>
      <c r="I479" s="14"/>
      <c r="J479" s="6"/>
      <c r="K479" s="4"/>
    </row>
    <row r="480" spans="1:11" outlineLevel="1" x14ac:dyDescent="0.25">
      <c r="A480" s="63"/>
      <c r="B480" s="213" t="s">
        <v>648</v>
      </c>
      <c r="C480" s="92" t="s">
        <v>1</v>
      </c>
      <c r="D480" s="93"/>
      <c r="E480" s="94"/>
      <c r="F480" s="67"/>
      <c r="G480" s="136"/>
      <c r="H480" s="13"/>
      <c r="I480" s="14"/>
      <c r="J480" s="6"/>
      <c r="K480" s="4"/>
    </row>
    <row r="481" spans="1:11" outlineLevel="1" x14ac:dyDescent="0.25">
      <c r="A481" s="63"/>
      <c r="B481" s="213" t="s">
        <v>684</v>
      </c>
      <c r="C481" s="92" t="s">
        <v>1</v>
      </c>
      <c r="D481" s="93">
        <f>D472</f>
        <v>145</v>
      </c>
      <c r="E481" s="94"/>
      <c r="F481" s="67"/>
      <c r="G481" s="136"/>
      <c r="H481" s="13"/>
      <c r="I481" s="14"/>
      <c r="J481" s="6"/>
      <c r="K481" s="4"/>
    </row>
    <row r="482" spans="1:11" outlineLevel="1" x14ac:dyDescent="0.25">
      <c r="A482" s="63"/>
      <c r="B482" s="213" t="s">
        <v>685</v>
      </c>
      <c r="C482" s="92" t="s">
        <v>1</v>
      </c>
      <c r="D482" s="93"/>
      <c r="E482" s="94"/>
      <c r="F482" s="67"/>
      <c r="G482" s="136"/>
      <c r="H482" s="13"/>
      <c r="I482" s="14"/>
      <c r="J482" s="6"/>
      <c r="K482" s="4"/>
    </row>
    <row r="483" spans="1:11" outlineLevel="1" x14ac:dyDescent="0.25">
      <c r="A483" s="63"/>
      <c r="B483" s="213"/>
      <c r="C483" s="92"/>
      <c r="D483" s="93"/>
      <c r="E483" s="94"/>
      <c r="F483" s="67"/>
      <c r="G483" s="136"/>
      <c r="H483" s="13"/>
      <c r="I483" s="14"/>
      <c r="J483" s="6"/>
      <c r="K483" s="4"/>
    </row>
    <row r="484" spans="1:11" outlineLevel="1" x14ac:dyDescent="0.25">
      <c r="A484" s="63"/>
      <c r="B484" s="213" t="s">
        <v>686</v>
      </c>
      <c r="C484" s="92"/>
      <c r="D484" s="93"/>
      <c r="E484" s="94"/>
      <c r="F484" s="67"/>
      <c r="G484" s="136"/>
      <c r="H484" s="13"/>
      <c r="I484" s="14"/>
      <c r="J484" s="6"/>
      <c r="K484" s="4"/>
    </row>
    <row r="485" spans="1:11" outlineLevel="1" x14ac:dyDescent="0.25">
      <c r="A485" s="63"/>
      <c r="B485" s="213" t="s">
        <v>687</v>
      </c>
      <c r="C485" s="92" t="s">
        <v>0</v>
      </c>
      <c r="D485" s="93"/>
      <c r="E485" s="94"/>
      <c r="F485" s="67"/>
      <c r="G485" s="136"/>
      <c r="H485" s="13"/>
      <c r="I485" s="14"/>
      <c r="J485" s="6"/>
      <c r="K485" s="4"/>
    </row>
    <row r="486" spans="1:11" outlineLevel="1" x14ac:dyDescent="0.25">
      <c r="A486" s="63"/>
      <c r="B486" s="213" t="s">
        <v>688</v>
      </c>
      <c r="C486" s="92" t="s">
        <v>0</v>
      </c>
      <c r="D486" s="93">
        <v>13</v>
      </c>
      <c r="E486" s="94"/>
      <c r="F486" s="67"/>
      <c r="G486" s="136"/>
      <c r="H486" s="13"/>
      <c r="I486" s="14"/>
      <c r="J486" s="6"/>
      <c r="K486" s="4"/>
    </row>
    <row r="487" spans="1:11" outlineLevel="1" x14ac:dyDescent="0.25">
      <c r="A487" s="63"/>
      <c r="B487" s="213" t="s">
        <v>689</v>
      </c>
      <c r="C487" s="92" t="s">
        <v>0</v>
      </c>
      <c r="D487" s="93"/>
      <c r="E487" s="94"/>
      <c r="F487" s="67"/>
      <c r="G487" s="136"/>
      <c r="H487" s="13"/>
      <c r="I487" s="14"/>
      <c r="J487" s="6"/>
      <c r="K487" s="4"/>
    </row>
    <row r="488" spans="1:11" outlineLevel="1" x14ac:dyDescent="0.25">
      <c r="A488" s="63"/>
      <c r="B488" s="213"/>
      <c r="C488" s="92"/>
      <c r="D488" s="93"/>
      <c r="E488" s="94"/>
      <c r="F488" s="67"/>
      <c r="G488" s="136"/>
      <c r="H488" s="13"/>
      <c r="I488" s="14"/>
      <c r="J488" s="6"/>
      <c r="K488" s="4"/>
    </row>
    <row r="489" spans="1:11" outlineLevel="1" x14ac:dyDescent="0.25">
      <c r="A489" s="63"/>
      <c r="B489" s="213" t="s">
        <v>690</v>
      </c>
      <c r="C489" s="92"/>
      <c r="D489" s="93"/>
      <c r="E489" s="94"/>
      <c r="F489" s="67"/>
      <c r="G489" s="136"/>
      <c r="H489" s="13"/>
      <c r="I489" s="14"/>
      <c r="J489" s="6"/>
      <c r="K489" s="4"/>
    </row>
    <row r="490" spans="1:11" outlineLevel="1" x14ac:dyDescent="0.25">
      <c r="A490" s="63"/>
      <c r="B490" s="213" t="s">
        <v>687</v>
      </c>
      <c r="C490" s="92" t="s">
        <v>0</v>
      </c>
      <c r="D490" s="93"/>
      <c r="E490" s="94"/>
      <c r="F490" s="67"/>
      <c r="G490" s="136"/>
      <c r="H490" s="13"/>
      <c r="I490" s="14"/>
      <c r="J490" s="6"/>
      <c r="K490" s="4"/>
    </row>
    <row r="491" spans="1:11" outlineLevel="1" x14ac:dyDescent="0.25">
      <c r="A491" s="63"/>
      <c r="B491" s="213" t="s">
        <v>688</v>
      </c>
      <c r="C491" s="92" t="s">
        <v>0</v>
      </c>
      <c r="D491" s="93">
        <f>D486</f>
        <v>13</v>
      </c>
      <c r="E491" s="94"/>
      <c r="F491" s="67"/>
      <c r="G491" s="136"/>
      <c r="H491" s="13"/>
      <c r="I491" s="14"/>
      <c r="J491" s="6"/>
      <c r="K491" s="4"/>
    </row>
    <row r="492" spans="1:11" outlineLevel="1" x14ac:dyDescent="0.25">
      <c r="A492" s="63"/>
      <c r="B492" s="213" t="s">
        <v>689</v>
      </c>
      <c r="C492" s="92" t="s">
        <v>0</v>
      </c>
      <c r="D492" s="93"/>
      <c r="E492" s="94"/>
      <c r="F492" s="67"/>
      <c r="G492" s="136"/>
      <c r="H492" s="13"/>
      <c r="I492" s="14"/>
      <c r="J492" s="6"/>
      <c r="K492" s="4"/>
    </row>
    <row r="493" spans="1:11" outlineLevel="1" x14ac:dyDescent="0.25">
      <c r="A493" s="63"/>
      <c r="B493" s="216"/>
      <c r="C493" s="92"/>
      <c r="D493" s="93"/>
      <c r="E493" s="94"/>
      <c r="F493" s="67"/>
      <c r="G493" s="136"/>
      <c r="H493" s="13"/>
      <c r="I493" s="14"/>
      <c r="J493" s="6"/>
      <c r="K493" s="4"/>
    </row>
    <row r="494" spans="1:11" outlineLevel="1" x14ac:dyDescent="0.25">
      <c r="A494" s="63"/>
      <c r="B494" s="95" t="s">
        <v>607</v>
      </c>
      <c r="C494" s="92"/>
      <c r="D494" s="93"/>
      <c r="E494" s="94"/>
      <c r="F494" s="67"/>
      <c r="G494" s="133">
        <f>SUM(G466:G493)</f>
        <v>0</v>
      </c>
      <c r="H494" s="13"/>
      <c r="I494" s="14"/>
      <c r="J494" s="6"/>
      <c r="K494" s="4"/>
    </row>
    <row r="495" spans="1:11" outlineLevel="1" x14ac:dyDescent="0.25">
      <c r="A495" s="63"/>
      <c r="B495" s="71"/>
      <c r="C495" s="65"/>
      <c r="D495" s="66"/>
      <c r="E495" s="67"/>
      <c r="F495" s="67"/>
      <c r="G495" s="67"/>
      <c r="H495" s="13"/>
      <c r="I495" s="14"/>
      <c r="J495" s="6"/>
      <c r="K495" s="4"/>
    </row>
    <row r="496" spans="1:11" outlineLevel="1" x14ac:dyDescent="0.25">
      <c r="A496" s="63"/>
      <c r="B496" s="155" t="str">
        <f>"Total "&amp;B64</f>
        <v>Total TRAVAUX HYDRAULIQUES</v>
      </c>
      <c r="C496" s="156"/>
      <c r="D496" s="157"/>
      <c r="E496" s="158"/>
      <c r="F496" s="159"/>
      <c r="G496" s="160">
        <f>G464+G417+G390+G380+G354+G329+G168</f>
        <v>0</v>
      </c>
      <c r="H496" s="13"/>
      <c r="I496" s="14"/>
      <c r="J496" s="6"/>
      <c r="K496" s="4"/>
    </row>
    <row r="497" spans="1:19" outlineLevel="1" x14ac:dyDescent="0.25">
      <c r="A497" s="63"/>
      <c r="B497" s="71"/>
      <c r="C497" s="65"/>
      <c r="D497" s="66"/>
      <c r="E497" s="67"/>
      <c r="F497" s="67"/>
      <c r="G497" s="67"/>
      <c r="H497" s="13"/>
      <c r="I497" s="14"/>
      <c r="J497" s="6"/>
      <c r="K497" s="4"/>
    </row>
    <row r="498" spans="1:19" outlineLevel="1" x14ac:dyDescent="0.25">
      <c r="A498" s="150"/>
      <c r="B498" s="151"/>
      <c r="C498" s="152"/>
      <c r="D498" s="115"/>
      <c r="E498" s="153"/>
      <c r="F498" s="153"/>
      <c r="G498" s="153"/>
      <c r="H498" s="13"/>
      <c r="I498" s="14"/>
      <c r="J498" s="6"/>
      <c r="K498" s="4"/>
    </row>
    <row r="499" spans="1:19" ht="23.4" customHeight="1" x14ac:dyDescent="0.25">
      <c r="A499" s="302" t="s">
        <v>368</v>
      </c>
      <c r="B499" s="303"/>
      <c r="C499" s="303"/>
      <c r="D499" s="303"/>
      <c r="E499" s="303"/>
      <c r="F499" s="303"/>
      <c r="G499" s="304"/>
      <c r="H499" s="13"/>
      <c r="I499" s="14"/>
      <c r="J499" s="6"/>
      <c r="K499" s="4"/>
    </row>
    <row r="500" spans="1:19" ht="19.95" customHeight="1" x14ac:dyDescent="0.25">
      <c r="A500" s="169" t="s">
        <v>6</v>
      </c>
      <c r="B500" s="170" t="s">
        <v>369</v>
      </c>
      <c r="C500" s="131"/>
      <c r="D500" s="132"/>
      <c r="E500" s="171"/>
      <c r="F500" s="305" t="s">
        <v>370</v>
      </c>
      <c r="G500" s="306"/>
      <c r="H500" s="13"/>
      <c r="I500" s="14"/>
      <c r="J500" s="6"/>
      <c r="K500" s="4"/>
    </row>
    <row r="501" spans="1:19" x14ac:dyDescent="0.25">
      <c r="A501" s="163">
        <f>A6</f>
        <v>6</v>
      </c>
      <c r="B501" s="162" t="str">
        <f>B6</f>
        <v>TRAVAUX PREPARATOIRE - DEPOSE -DIVERS</v>
      </c>
      <c r="C501" s="123"/>
      <c r="D501" s="124"/>
      <c r="E501" s="161"/>
      <c r="F501" s="307">
        <f>G62</f>
        <v>0</v>
      </c>
      <c r="G501" s="308"/>
      <c r="H501" s="13"/>
      <c r="I501" s="14"/>
      <c r="J501" s="6"/>
      <c r="K501" s="4"/>
    </row>
    <row r="502" spans="1:19" x14ac:dyDescent="0.25">
      <c r="A502" s="150">
        <f>A64</f>
        <v>7</v>
      </c>
      <c r="B502" s="104" t="str">
        <f>B64</f>
        <v>TRAVAUX HYDRAULIQUES</v>
      </c>
      <c r="C502" s="101"/>
      <c r="D502" s="102"/>
      <c r="E502" s="143"/>
      <c r="F502" s="309">
        <f>G496</f>
        <v>0</v>
      </c>
      <c r="G502" s="280"/>
      <c r="H502" s="13"/>
      <c r="I502" s="14"/>
      <c r="J502" s="6"/>
      <c r="K502" s="4"/>
    </row>
    <row r="503" spans="1:19" ht="13.5" customHeight="1" x14ac:dyDescent="0.25">
      <c r="A503" s="108"/>
      <c r="B503" s="122"/>
      <c r="C503" s="123"/>
      <c r="D503" s="124"/>
      <c r="E503" s="125"/>
      <c r="F503" s="166"/>
      <c r="G503" s="58"/>
      <c r="H503" s="7"/>
      <c r="J503" s="3"/>
      <c r="O503" s="7"/>
      <c r="P503" s="7"/>
      <c r="Q503" s="7"/>
      <c r="R503" s="7"/>
      <c r="S503" s="7"/>
    </row>
    <row r="504" spans="1:19" ht="13.5" customHeight="1" x14ac:dyDescent="0.25">
      <c r="A504" s="107"/>
      <c r="B504" s="105" t="s">
        <v>8</v>
      </c>
      <c r="C504" s="57"/>
      <c r="E504" s="121"/>
      <c r="F504" s="297">
        <f>SUM(G501:G502)</f>
        <v>0</v>
      </c>
      <c r="G504" s="298"/>
      <c r="J504" s="3"/>
    </row>
    <row r="505" spans="1:19" ht="13.5" customHeight="1" x14ac:dyDescent="0.25">
      <c r="A505" s="107"/>
      <c r="B505" s="105"/>
      <c r="C505" s="57"/>
      <c r="E505" s="121"/>
      <c r="F505" s="168"/>
      <c r="G505" s="167"/>
      <c r="J505" s="3"/>
    </row>
    <row r="506" spans="1:19" ht="13.5" customHeight="1" x14ac:dyDescent="0.25">
      <c r="A506" s="107"/>
      <c r="B506" s="105" t="s">
        <v>10</v>
      </c>
      <c r="C506" s="57"/>
      <c r="E506" s="121"/>
      <c r="F506" s="297">
        <f>0.2*F504</f>
        <v>0</v>
      </c>
      <c r="G506" s="298"/>
      <c r="J506" s="3"/>
    </row>
    <row r="507" spans="1:19" ht="13.5" customHeight="1" x14ac:dyDescent="0.25">
      <c r="A507" s="107"/>
      <c r="B507" s="105"/>
      <c r="C507" s="57"/>
      <c r="E507" s="121"/>
      <c r="F507" s="168"/>
      <c r="G507" s="167"/>
      <c r="J507" s="3"/>
    </row>
    <row r="508" spans="1:19" ht="13.5" customHeight="1" x14ac:dyDescent="0.25">
      <c r="A508" s="106"/>
      <c r="B508" s="126" t="s">
        <v>9</v>
      </c>
      <c r="C508" s="101"/>
      <c r="D508" s="102"/>
      <c r="E508" s="120"/>
      <c r="F508" s="297">
        <f>F506+F504</f>
        <v>0</v>
      </c>
      <c r="G508" s="298"/>
      <c r="H508" s="7"/>
      <c r="J508" s="3"/>
      <c r="O508" s="7"/>
      <c r="P508" s="7"/>
      <c r="Q508" s="7"/>
      <c r="R508" s="7"/>
      <c r="S508" s="7"/>
    </row>
    <row r="509" spans="1:19" x14ac:dyDescent="0.25">
      <c r="A509" s="108"/>
      <c r="B509" s="122"/>
      <c r="C509" s="110"/>
      <c r="D509" s="110"/>
      <c r="E509" s="110"/>
      <c r="F509" s="111"/>
      <c r="G509" s="112"/>
      <c r="H509" s="2"/>
      <c r="I509" s="11"/>
      <c r="J509" s="12"/>
      <c r="K509" s="2"/>
      <c r="L509" s="2"/>
      <c r="M509" s="2"/>
    </row>
    <row r="510" spans="1:19" x14ac:dyDescent="0.25">
      <c r="A510" s="169" t="s">
        <v>633</v>
      </c>
      <c r="B510" s="170" t="s">
        <v>589</v>
      </c>
      <c r="C510" s="185"/>
      <c r="D510" s="185"/>
      <c r="E510" s="185"/>
      <c r="F510" s="186"/>
      <c r="G510" s="187"/>
      <c r="H510" s="2"/>
      <c r="I510" s="11"/>
      <c r="J510" s="12"/>
      <c r="K510" s="2"/>
      <c r="L510" s="2"/>
      <c r="M510" s="2"/>
    </row>
    <row r="511" spans="1:19" x14ac:dyDescent="0.25">
      <c r="A511" s="107"/>
      <c r="B511" s="15"/>
      <c r="C511" s="66"/>
      <c r="D511" s="66"/>
      <c r="E511" s="66"/>
      <c r="F511" s="113"/>
      <c r="G511" s="114"/>
      <c r="H511" s="2"/>
      <c r="I511" s="11"/>
      <c r="J511" s="12"/>
      <c r="K511" s="2"/>
      <c r="L511" s="2"/>
      <c r="M511" s="2"/>
    </row>
    <row r="512" spans="1:19" x14ac:dyDescent="0.25">
      <c r="A512" s="63" t="s">
        <v>625</v>
      </c>
      <c r="B512" s="188" t="s">
        <v>624</v>
      </c>
      <c r="C512" s="66"/>
      <c r="D512" s="66"/>
      <c r="E512" s="66"/>
      <c r="F512" s="113"/>
      <c r="G512" s="114"/>
      <c r="H512" s="2"/>
      <c r="I512" s="11"/>
      <c r="J512" s="12"/>
      <c r="K512" s="2"/>
      <c r="L512" s="2"/>
      <c r="M512" s="2"/>
    </row>
    <row r="513" spans="1:13" x14ac:dyDescent="0.25">
      <c r="A513" s="107"/>
      <c r="B513" s="15"/>
      <c r="C513" s="66"/>
      <c r="D513" s="66"/>
      <c r="E513" s="66"/>
      <c r="F513" s="113"/>
      <c r="G513" s="114"/>
      <c r="H513" s="2"/>
      <c r="I513" s="11"/>
      <c r="J513" s="12"/>
      <c r="K513" s="2"/>
      <c r="L513" s="2"/>
      <c r="M513" s="2"/>
    </row>
    <row r="514" spans="1:13" ht="27.6" x14ac:dyDescent="0.25">
      <c r="A514" s="107"/>
      <c r="B514" s="15" t="s">
        <v>626</v>
      </c>
      <c r="C514" s="66"/>
      <c r="D514" s="66"/>
      <c r="E514" s="66"/>
      <c r="F514" s="113"/>
      <c r="G514" s="114"/>
      <c r="H514" s="2"/>
      <c r="I514" s="11"/>
      <c r="J514" s="12"/>
      <c r="K514" s="2"/>
      <c r="L514" s="2"/>
      <c r="M514" s="2"/>
    </row>
    <row r="515" spans="1:13" x14ac:dyDescent="0.25">
      <c r="A515" s="107"/>
      <c r="B515" s="189" t="s">
        <v>629</v>
      </c>
      <c r="C515" s="66" t="s">
        <v>2</v>
      </c>
      <c r="D515" s="66">
        <v>1</v>
      </c>
      <c r="E515" s="66"/>
      <c r="F515" s="113"/>
      <c r="G515" s="114"/>
      <c r="H515" s="2"/>
      <c r="I515" s="11"/>
      <c r="J515" s="12"/>
      <c r="K515" s="2"/>
      <c r="L515" s="2"/>
      <c r="M515" s="2"/>
    </row>
    <row r="516" spans="1:13" x14ac:dyDescent="0.25">
      <c r="A516" s="107"/>
      <c r="B516" s="189" t="s">
        <v>658</v>
      </c>
      <c r="C516" s="66" t="s">
        <v>2</v>
      </c>
      <c r="D516" s="66">
        <v>1</v>
      </c>
      <c r="E516" s="66"/>
      <c r="F516" s="113"/>
      <c r="G516" s="114"/>
      <c r="H516" s="2"/>
      <c r="I516" s="11"/>
      <c r="J516" s="12"/>
      <c r="K516" s="2"/>
      <c r="L516" s="2"/>
      <c r="M516" s="2"/>
    </row>
    <row r="517" spans="1:13" x14ac:dyDescent="0.25">
      <c r="A517" s="107"/>
      <c r="B517" s="15"/>
      <c r="C517" s="66"/>
      <c r="D517" s="66"/>
      <c r="E517" s="66"/>
      <c r="F517" s="113"/>
      <c r="G517" s="114"/>
      <c r="H517" s="2"/>
      <c r="I517" s="11"/>
      <c r="J517" s="12"/>
      <c r="K517" s="2"/>
      <c r="L517" s="2"/>
      <c r="M517" s="2"/>
    </row>
    <row r="518" spans="1:13" x14ac:dyDescent="0.25">
      <c r="A518" s="107"/>
      <c r="B518" s="15" t="s">
        <v>627</v>
      </c>
      <c r="C518" s="66" t="s">
        <v>2</v>
      </c>
      <c r="D518" s="66">
        <v>2</v>
      </c>
      <c r="E518" s="66"/>
      <c r="F518" s="113"/>
      <c r="G518" s="114"/>
      <c r="H518" s="2"/>
      <c r="I518" s="11"/>
      <c r="J518" s="12"/>
      <c r="K518" s="2"/>
      <c r="L518" s="2"/>
      <c r="M518" s="2"/>
    </row>
    <row r="519" spans="1:13" x14ac:dyDescent="0.25">
      <c r="A519" s="107"/>
      <c r="B519" s="91"/>
      <c r="C519" s="92"/>
      <c r="D519" s="93"/>
      <c r="E519" s="94"/>
      <c r="F519" s="67"/>
      <c r="G519" s="67" t="str">
        <f t="shared" ref="G519" si="9">IF(E519="","",E519*F519)</f>
        <v/>
      </c>
      <c r="H519" s="2"/>
      <c r="I519" s="11"/>
      <c r="J519" s="12"/>
      <c r="K519" s="2"/>
      <c r="L519" s="2"/>
      <c r="M519" s="2"/>
    </row>
    <row r="520" spans="1:13" x14ac:dyDescent="0.25">
      <c r="A520" s="107"/>
      <c r="B520" s="95" t="s">
        <v>607</v>
      </c>
      <c r="C520" s="92"/>
      <c r="D520" s="93"/>
      <c r="E520" s="94"/>
      <c r="F520" s="67"/>
      <c r="G520" s="133">
        <f>SUM(G387:G519)</f>
        <v>0</v>
      </c>
      <c r="H520" s="2"/>
      <c r="I520" s="11"/>
      <c r="J520" s="12"/>
      <c r="K520" s="2"/>
      <c r="L520" s="2"/>
      <c r="M520" s="2"/>
    </row>
    <row r="521" spans="1:13" x14ac:dyDescent="0.25">
      <c r="A521" s="107"/>
      <c r="B521" s="15"/>
      <c r="C521" s="66"/>
      <c r="D521" s="66"/>
      <c r="F521" s="113"/>
      <c r="G521" s="59"/>
      <c r="H521" s="2"/>
      <c r="I521" s="11"/>
      <c r="J521" s="12"/>
      <c r="K521" s="2"/>
      <c r="L521" s="2"/>
      <c r="M521" s="2"/>
    </row>
    <row r="522" spans="1:13" x14ac:dyDescent="0.25">
      <c r="A522" s="107"/>
      <c r="B522" s="15"/>
      <c r="C522" s="66"/>
      <c r="D522" s="66"/>
      <c r="F522" s="113"/>
      <c r="G522" s="59"/>
      <c r="H522" s="2"/>
      <c r="I522" s="11"/>
      <c r="J522" s="12"/>
      <c r="K522" s="2"/>
      <c r="L522" s="2"/>
      <c r="M522" s="2"/>
    </row>
    <row r="523" spans="1:13" x14ac:dyDescent="0.25">
      <c r="A523" s="107"/>
      <c r="B523" s="15"/>
      <c r="C523" s="66"/>
      <c r="D523" s="66"/>
      <c r="F523" s="113"/>
      <c r="G523" s="59"/>
      <c r="H523" s="2"/>
      <c r="I523" s="11"/>
      <c r="J523" s="12"/>
      <c r="K523" s="2"/>
      <c r="L523" s="2"/>
      <c r="M523" s="2"/>
    </row>
    <row r="524" spans="1:13" x14ac:dyDescent="0.25">
      <c r="A524" s="106"/>
      <c r="B524" s="109"/>
      <c r="C524" s="115"/>
      <c r="D524" s="115"/>
      <c r="E524" s="102"/>
      <c r="F524" s="116"/>
      <c r="G524" s="165"/>
      <c r="H524" s="2"/>
      <c r="I524" s="11"/>
      <c r="J524" s="12"/>
      <c r="K524" s="2"/>
      <c r="L524" s="2"/>
      <c r="M524" s="2"/>
    </row>
    <row r="525" spans="1:13" x14ac:dyDescent="0.25">
      <c r="H525" s="2"/>
      <c r="I525" s="11"/>
      <c r="J525" s="12"/>
      <c r="K525" s="2"/>
      <c r="L525" s="2"/>
      <c r="M525" s="2"/>
    </row>
    <row r="526" spans="1:13" x14ac:dyDescent="0.25">
      <c r="H526" s="2"/>
      <c r="I526" s="11"/>
      <c r="J526" s="12"/>
      <c r="K526" s="2"/>
      <c r="L526" s="2"/>
      <c r="M526" s="2"/>
    </row>
    <row r="527" spans="1:13" x14ac:dyDescent="0.25">
      <c r="I527" s="11"/>
      <c r="J527" s="12"/>
      <c r="K527" s="2"/>
      <c r="L527" s="2"/>
      <c r="M527" s="2"/>
    </row>
    <row r="528" spans="1:13" x14ac:dyDescent="0.25">
      <c r="H528" s="2"/>
      <c r="I528" s="11"/>
      <c r="J528" s="12"/>
      <c r="K528" s="2"/>
      <c r="L528" s="2"/>
      <c r="M528" s="2"/>
    </row>
    <row r="529" spans="8:13" x14ac:dyDescent="0.25">
      <c r="H529" s="2"/>
      <c r="I529" s="11"/>
      <c r="J529" s="12"/>
      <c r="K529" s="2"/>
      <c r="L529" s="2"/>
      <c r="M529" s="2"/>
    </row>
    <row r="530" spans="8:13" x14ac:dyDescent="0.25">
      <c r="H530" s="2"/>
      <c r="I530" s="11"/>
      <c r="J530" s="12"/>
      <c r="K530" s="2"/>
      <c r="L530" s="2"/>
      <c r="M530" s="2"/>
    </row>
    <row r="531" spans="8:13" x14ac:dyDescent="0.25">
      <c r="H531" s="2"/>
      <c r="I531" s="11"/>
      <c r="J531" s="12"/>
      <c r="K531" s="2"/>
      <c r="L531" s="2"/>
      <c r="M531" s="2"/>
    </row>
    <row r="532" spans="8:13" x14ac:dyDescent="0.25">
      <c r="H532" s="2"/>
      <c r="I532" s="11"/>
      <c r="J532" s="12"/>
      <c r="K532" s="2"/>
      <c r="L532" s="2"/>
      <c r="M532" s="2"/>
    </row>
  </sheetData>
  <mergeCells count="8">
    <mergeCell ref="F508:G508"/>
    <mergeCell ref="F504:G504"/>
    <mergeCell ref="F506:G506"/>
    <mergeCell ref="A2:G5"/>
    <mergeCell ref="A499:G499"/>
    <mergeCell ref="F500:G500"/>
    <mergeCell ref="F501:G501"/>
    <mergeCell ref="F502:G502"/>
  </mergeCells>
  <printOptions horizontalCentered="1"/>
  <pageMargins left="0.23622047244094491" right="0.23622047244094491" top="0.74803149606299213" bottom="0.74803149606299213" header="0.31496062992125984" footer="0.31496062992125984"/>
  <pageSetup paperSize="9" scale="83" fitToHeight="0" orientation="portrait" r:id="rId1"/>
  <headerFooter>
    <oddHeader xml:space="preserve">&amp;R
</oddHeader>
    <oddFooter>&amp;L&amp;F&amp;Cpage &amp;P/&amp;N</oddFooter>
  </headerFooter>
  <rowBreaks count="3" manualBreakCount="3">
    <brk id="355" max="6" man="1"/>
    <brk id="412" max="6" man="1"/>
    <brk id="474"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2EE07-E791-43A4-A361-8071692F3587}">
  <sheetPr>
    <pageSetUpPr fitToPage="1"/>
  </sheetPr>
  <dimension ref="A1:S680"/>
  <sheetViews>
    <sheetView showGridLines="0" view="pageBreakPreview" topLeftCell="A606" zoomScaleNormal="130" zoomScaleSheetLayoutView="100" zoomScalePageLayoutView="40" workbookViewId="0">
      <selection activeCell="A670" sqref="A670:XFD673"/>
    </sheetView>
  </sheetViews>
  <sheetFormatPr baseColWidth="10" defaultColWidth="11.44140625" defaultRowHeight="13.8" outlineLevelRow="1" x14ac:dyDescent="0.25"/>
  <cols>
    <col min="1" max="1" width="8.33203125" style="16" customWidth="1"/>
    <col min="2" max="2" width="59.6640625" style="1" customWidth="1"/>
    <col min="3" max="3" width="6.109375" style="5" customWidth="1"/>
    <col min="4" max="4" width="7.33203125" style="5" customWidth="1"/>
    <col min="5" max="5" width="9" style="5" customWidth="1"/>
    <col min="6" max="6" width="16" style="9" customWidth="1"/>
    <col min="7" max="7" width="14.88671875" style="10" customWidth="1"/>
    <col min="8" max="8" width="18.33203125" style="3" customWidth="1"/>
    <col min="9" max="9" width="13.33203125" style="3" customWidth="1"/>
    <col min="10" max="10" width="11.44140625" style="4"/>
    <col min="11" max="11" width="14.88671875" style="3" customWidth="1"/>
    <col min="12" max="12" width="14.33203125" style="3" customWidth="1"/>
    <col min="13" max="16384" width="11.44140625" style="3"/>
  </cols>
  <sheetData>
    <row r="1" spans="1:14" s="8" customFormat="1" ht="27.6" x14ac:dyDescent="0.25">
      <c r="A1" s="85" t="s">
        <v>6</v>
      </c>
      <c r="B1" s="86" t="s">
        <v>3</v>
      </c>
      <c r="C1" s="87" t="s">
        <v>0</v>
      </c>
      <c r="D1" s="88" t="s">
        <v>14</v>
      </c>
      <c r="E1" s="88" t="s">
        <v>11</v>
      </c>
      <c r="F1" s="89" t="s">
        <v>4</v>
      </c>
      <c r="G1" s="90" t="s">
        <v>5</v>
      </c>
      <c r="I1" s="3"/>
      <c r="J1" s="3"/>
      <c r="K1" s="3"/>
      <c r="L1" s="3"/>
      <c r="M1" s="3"/>
      <c r="N1" s="3"/>
    </row>
    <row r="2" spans="1:14" s="8" customFormat="1" x14ac:dyDescent="0.25">
      <c r="A2" s="287" t="s">
        <v>692</v>
      </c>
      <c r="B2" s="299"/>
      <c r="C2" s="299"/>
      <c r="D2" s="299"/>
      <c r="E2" s="299"/>
      <c r="F2" s="299"/>
      <c r="G2" s="300"/>
      <c r="I2" s="3"/>
      <c r="J2" s="3"/>
      <c r="K2" s="3"/>
      <c r="L2" s="3"/>
      <c r="M2" s="3"/>
      <c r="N2" s="3"/>
    </row>
    <row r="3" spans="1:14" s="8" customFormat="1" x14ac:dyDescent="0.25">
      <c r="A3" s="301"/>
      <c r="B3" s="299"/>
      <c r="C3" s="299"/>
      <c r="D3" s="299"/>
      <c r="E3" s="299"/>
      <c r="F3" s="299"/>
      <c r="G3" s="300"/>
      <c r="I3" s="3"/>
      <c r="J3" s="3"/>
      <c r="K3" s="3"/>
      <c r="L3" s="3"/>
      <c r="M3" s="3"/>
      <c r="N3" s="3"/>
    </row>
    <row r="4" spans="1:14" s="8" customFormat="1" x14ac:dyDescent="0.25">
      <c r="A4" s="301"/>
      <c r="B4" s="299"/>
      <c r="C4" s="299"/>
      <c r="D4" s="299"/>
      <c r="E4" s="299"/>
      <c r="F4" s="299"/>
      <c r="G4" s="300"/>
      <c r="I4" s="3"/>
      <c r="J4" s="3"/>
      <c r="K4" s="3"/>
      <c r="L4" s="3"/>
      <c r="M4" s="3"/>
      <c r="N4" s="3"/>
    </row>
    <row r="5" spans="1:14" s="8" customFormat="1" x14ac:dyDescent="0.25">
      <c r="A5" s="301"/>
      <c r="B5" s="299"/>
      <c r="C5" s="299"/>
      <c r="D5" s="299"/>
      <c r="E5" s="299"/>
      <c r="F5" s="299"/>
      <c r="G5" s="300"/>
      <c r="I5" s="3"/>
      <c r="J5" s="3"/>
      <c r="K5" s="3"/>
      <c r="L5" s="3"/>
      <c r="M5" s="3"/>
      <c r="N5" s="3"/>
    </row>
    <row r="6" spans="1:14" x14ac:dyDescent="0.25">
      <c r="A6" s="60">
        <v>6</v>
      </c>
      <c r="B6" s="154" t="s">
        <v>35</v>
      </c>
      <c r="C6" s="61"/>
      <c r="D6" s="61"/>
      <c r="E6" s="61"/>
      <c r="F6" s="62"/>
      <c r="G6" s="62"/>
      <c r="H6" s="13"/>
      <c r="I6" s="14"/>
      <c r="J6" s="6"/>
      <c r="K6" s="4"/>
    </row>
    <row r="7" spans="1:14" outlineLevel="1" x14ac:dyDescent="0.25">
      <c r="A7" s="63"/>
      <c r="B7" s="64"/>
      <c r="C7" s="65"/>
      <c r="D7" s="66"/>
      <c r="E7" s="67"/>
      <c r="F7" s="67"/>
      <c r="G7" s="67"/>
      <c r="H7" s="13"/>
      <c r="I7" s="14"/>
      <c r="J7" s="6"/>
      <c r="K7" s="4"/>
    </row>
    <row r="8" spans="1:14" outlineLevel="1" x14ac:dyDescent="0.25">
      <c r="A8" s="63" t="s">
        <v>605</v>
      </c>
      <c r="B8" s="68" t="s">
        <v>36</v>
      </c>
      <c r="C8" s="65"/>
      <c r="D8" s="66"/>
      <c r="E8" s="67"/>
      <c r="F8" s="67"/>
      <c r="G8" s="67"/>
      <c r="H8" s="13"/>
      <c r="I8" s="14"/>
      <c r="J8" s="6"/>
      <c r="K8" s="4"/>
    </row>
    <row r="9" spans="1:14" outlineLevel="1" x14ac:dyDescent="0.25">
      <c r="A9" s="63"/>
      <c r="B9" s="64"/>
      <c r="C9" s="65"/>
      <c r="D9" s="66"/>
      <c r="E9" s="67"/>
      <c r="F9" s="67"/>
      <c r="G9" s="67"/>
      <c r="H9" s="13"/>
      <c r="I9" s="14"/>
      <c r="J9" s="6"/>
      <c r="K9" s="4"/>
    </row>
    <row r="10" spans="1:14" outlineLevel="1" x14ac:dyDescent="0.25">
      <c r="A10" s="63" t="s">
        <v>37</v>
      </c>
      <c r="B10" s="69" t="s">
        <v>569</v>
      </c>
      <c r="C10" s="65"/>
      <c r="D10" s="66"/>
      <c r="E10" s="67"/>
      <c r="F10" s="67"/>
      <c r="G10" s="67"/>
      <c r="H10" s="13"/>
      <c r="I10" s="14"/>
      <c r="J10" s="6"/>
      <c r="K10" s="4"/>
    </row>
    <row r="11" spans="1:14" outlineLevel="1" x14ac:dyDescent="0.25">
      <c r="A11" s="63"/>
      <c r="B11" s="64"/>
      <c r="C11" s="65"/>
      <c r="D11" s="66"/>
      <c r="E11" s="67"/>
      <c r="F11" s="67"/>
      <c r="G11" s="67"/>
      <c r="H11" s="13"/>
      <c r="I11" s="14"/>
      <c r="J11" s="6"/>
      <c r="K11" s="4"/>
    </row>
    <row r="12" spans="1:14" ht="82.8" outlineLevel="1" x14ac:dyDescent="0.25">
      <c r="A12" s="63"/>
      <c r="B12" s="64" t="s">
        <v>570</v>
      </c>
      <c r="C12" s="65" t="s">
        <v>2</v>
      </c>
      <c r="D12" s="66">
        <v>1</v>
      </c>
      <c r="E12" s="67"/>
      <c r="F12" s="67"/>
      <c r="G12" s="67"/>
      <c r="H12" s="13"/>
      <c r="I12" s="14"/>
      <c r="J12" s="6"/>
      <c r="K12" s="4"/>
    </row>
    <row r="13" spans="1:14" outlineLevel="1" x14ac:dyDescent="0.25">
      <c r="A13" s="63"/>
      <c r="B13" s="64"/>
      <c r="C13" s="65"/>
      <c r="D13" s="66"/>
      <c r="E13" s="67"/>
      <c r="F13" s="67"/>
      <c r="G13" s="67"/>
      <c r="H13" s="13"/>
      <c r="I13" s="14"/>
      <c r="J13" s="6"/>
      <c r="K13" s="4"/>
    </row>
    <row r="14" spans="1:14" outlineLevel="1" x14ac:dyDescent="0.25">
      <c r="A14" s="63" t="s">
        <v>38</v>
      </c>
      <c r="B14" s="69" t="s">
        <v>39</v>
      </c>
      <c r="C14" s="65"/>
      <c r="D14" s="66"/>
      <c r="E14" s="67"/>
      <c r="F14" s="67"/>
      <c r="G14" s="67"/>
      <c r="H14" s="13"/>
      <c r="I14" s="14"/>
      <c r="J14" s="6"/>
      <c r="K14" s="4"/>
    </row>
    <row r="15" spans="1:14" outlineLevel="1" x14ac:dyDescent="0.25">
      <c r="A15" s="63"/>
      <c r="B15" s="64"/>
      <c r="C15" s="65"/>
      <c r="D15" s="66"/>
      <c r="E15" s="67"/>
      <c r="F15" s="67"/>
      <c r="G15" s="67"/>
      <c r="H15" s="13"/>
      <c r="I15" s="14"/>
      <c r="J15" s="6"/>
      <c r="K15" s="4"/>
    </row>
    <row r="16" spans="1:14" ht="27.6" outlineLevel="1" x14ac:dyDescent="0.25">
      <c r="A16" s="63"/>
      <c r="B16" s="64" t="s">
        <v>553</v>
      </c>
      <c r="C16" s="65" t="s">
        <v>2</v>
      </c>
      <c r="D16" s="66">
        <v>1</v>
      </c>
      <c r="E16" s="67"/>
      <c r="F16" s="67"/>
      <c r="G16" s="67"/>
      <c r="H16" s="13"/>
      <c r="I16" s="14"/>
      <c r="J16" s="6"/>
      <c r="K16" s="4"/>
    </row>
    <row r="17" spans="1:11" outlineLevel="1" x14ac:dyDescent="0.25">
      <c r="A17" s="63"/>
      <c r="B17" s="64"/>
      <c r="C17" s="65"/>
      <c r="D17" s="66"/>
      <c r="E17" s="67"/>
      <c r="F17" s="67"/>
      <c r="G17" s="67"/>
      <c r="H17" s="13"/>
      <c r="I17" s="14"/>
      <c r="J17" s="6"/>
      <c r="K17" s="4"/>
    </row>
    <row r="18" spans="1:11" outlineLevel="1" x14ac:dyDescent="0.25">
      <c r="A18" s="63"/>
      <c r="B18" s="64" t="s">
        <v>40</v>
      </c>
      <c r="C18" s="65" t="s">
        <v>2</v>
      </c>
      <c r="D18" s="66">
        <v>1</v>
      </c>
      <c r="E18" s="67"/>
      <c r="F18" s="67"/>
      <c r="G18" s="67"/>
      <c r="H18" s="13"/>
      <c r="I18" s="14"/>
      <c r="J18" s="6"/>
      <c r="K18" s="4"/>
    </row>
    <row r="19" spans="1:11" outlineLevel="1" x14ac:dyDescent="0.25">
      <c r="A19" s="63"/>
      <c r="B19" s="64"/>
      <c r="C19" s="65"/>
      <c r="D19" s="66"/>
      <c r="E19" s="67"/>
      <c r="F19" s="67"/>
      <c r="G19" s="67"/>
      <c r="H19" s="13"/>
      <c r="I19" s="14"/>
      <c r="J19" s="6"/>
      <c r="K19" s="4"/>
    </row>
    <row r="20" spans="1:11" ht="27.6" outlineLevel="1" x14ac:dyDescent="0.25">
      <c r="A20" s="63"/>
      <c r="B20" s="64" t="s">
        <v>41</v>
      </c>
      <c r="C20" s="65" t="s">
        <v>2</v>
      </c>
      <c r="D20" s="66">
        <v>1</v>
      </c>
      <c r="E20" s="67"/>
      <c r="F20" s="67"/>
      <c r="G20" s="67"/>
      <c r="H20" s="13"/>
      <c r="I20" s="14"/>
      <c r="J20" s="6"/>
      <c r="K20" s="4"/>
    </row>
    <row r="21" spans="1:11" outlineLevel="1" x14ac:dyDescent="0.25">
      <c r="A21" s="63"/>
      <c r="B21" s="64"/>
      <c r="C21" s="65"/>
      <c r="D21" s="66"/>
      <c r="E21" s="67"/>
      <c r="F21" s="67"/>
      <c r="G21" s="67"/>
      <c r="H21" s="13"/>
      <c r="I21" s="14"/>
      <c r="J21" s="6"/>
      <c r="K21" s="4"/>
    </row>
    <row r="22" spans="1:11" outlineLevel="1" x14ac:dyDescent="0.25">
      <c r="A22" s="63"/>
      <c r="B22" s="70" t="s">
        <v>595</v>
      </c>
      <c r="C22" s="65" t="s">
        <v>2</v>
      </c>
      <c r="D22" s="66">
        <v>1</v>
      </c>
      <c r="E22" s="67"/>
      <c r="F22" s="67"/>
      <c r="G22" s="67"/>
      <c r="H22" s="13"/>
      <c r="I22" s="14"/>
      <c r="J22" s="6"/>
      <c r="K22" s="4"/>
    </row>
    <row r="23" spans="1:11" outlineLevel="1" x14ac:dyDescent="0.25">
      <c r="A23" s="63"/>
      <c r="B23" s="64"/>
      <c r="C23" s="65"/>
      <c r="D23" s="66"/>
      <c r="E23" s="67"/>
      <c r="F23" s="67"/>
      <c r="G23" s="67"/>
      <c r="H23" s="13"/>
      <c r="I23" s="14"/>
      <c r="J23" s="6"/>
      <c r="K23" s="4"/>
    </row>
    <row r="24" spans="1:11" outlineLevel="1" x14ac:dyDescent="0.25">
      <c r="A24" s="63"/>
      <c r="B24" s="64" t="s">
        <v>560</v>
      </c>
      <c r="C24" s="65" t="s">
        <v>2</v>
      </c>
      <c r="D24" s="66">
        <v>1</v>
      </c>
      <c r="E24" s="67"/>
      <c r="F24" s="67"/>
      <c r="G24" s="67"/>
      <c r="H24" s="13"/>
      <c r="I24" s="14"/>
      <c r="J24" s="6"/>
      <c r="K24" s="4"/>
    </row>
    <row r="25" spans="1:11" outlineLevel="1" x14ac:dyDescent="0.25">
      <c r="A25" s="63"/>
      <c r="B25" s="64"/>
      <c r="C25" s="65"/>
      <c r="D25" s="66"/>
      <c r="E25" s="67"/>
      <c r="F25" s="67"/>
      <c r="G25" s="67"/>
      <c r="H25" s="13"/>
      <c r="I25" s="14"/>
      <c r="J25" s="6"/>
      <c r="K25" s="4"/>
    </row>
    <row r="26" spans="1:11" ht="27.6" outlineLevel="1" x14ac:dyDescent="0.25">
      <c r="A26" s="63"/>
      <c r="B26" s="64" t="s">
        <v>561</v>
      </c>
      <c r="C26" s="65" t="s">
        <v>2</v>
      </c>
      <c r="D26" s="66">
        <v>1</v>
      </c>
      <c r="E26" s="67"/>
      <c r="F26" s="67"/>
      <c r="G26" s="67"/>
      <c r="H26" s="13"/>
      <c r="I26" s="14"/>
      <c r="J26" s="6"/>
      <c r="K26" s="4"/>
    </row>
    <row r="27" spans="1:11" outlineLevel="1" x14ac:dyDescent="0.25">
      <c r="A27" s="63"/>
      <c r="B27" s="64"/>
      <c r="C27" s="65"/>
      <c r="D27" s="66"/>
      <c r="E27" s="67"/>
      <c r="F27" s="67"/>
      <c r="G27" s="67"/>
      <c r="H27" s="13"/>
      <c r="I27" s="14"/>
      <c r="J27" s="6"/>
      <c r="K27" s="4"/>
    </row>
    <row r="28" spans="1:11" outlineLevel="1" x14ac:dyDescent="0.25">
      <c r="A28" s="63"/>
      <c r="B28" s="64" t="s">
        <v>42</v>
      </c>
      <c r="C28" s="65"/>
      <c r="D28" s="66"/>
      <c r="E28" s="67"/>
      <c r="F28" s="67"/>
      <c r="G28" s="67"/>
      <c r="H28" s="13"/>
      <c r="I28" s="14"/>
      <c r="J28" s="6"/>
      <c r="K28" s="4"/>
    </row>
    <row r="29" spans="1:11" outlineLevel="1" x14ac:dyDescent="0.25">
      <c r="A29" s="63"/>
      <c r="B29" s="64"/>
      <c r="C29" s="65"/>
      <c r="D29" s="66"/>
      <c r="E29" s="67"/>
      <c r="F29" s="67"/>
      <c r="G29" s="67"/>
      <c r="H29" s="13"/>
      <c r="I29" s="14"/>
      <c r="J29" s="6"/>
      <c r="K29" s="4"/>
    </row>
    <row r="30" spans="1:11" outlineLevel="1" x14ac:dyDescent="0.25">
      <c r="A30" s="63"/>
      <c r="B30" s="64" t="s">
        <v>43</v>
      </c>
      <c r="C30" s="65" t="s">
        <v>2</v>
      </c>
      <c r="D30" s="66">
        <v>1</v>
      </c>
      <c r="E30" s="67"/>
      <c r="F30" s="67"/>
      <c r="G30" s="67"/>
      <c r="H30" s="13"/>
      <c r="I30" s="14"/>
      <c r="J30" s="6"/>
      <c r="K30" s="4"/>
    </row>
    <row r="31" spans="1:11" outlineLevel="1" x14ac:dyDescent="0.25">
      <c r="A31" s="63"/>
      <c r="B31" s="64"/>
      <c r="C31" s="65"/>
      <c r="D31" s="66"/>
      <c r="E31" s="67"/>
      <c r="F31" s="67"/>
      <c r="G31" s="67"/>
      <c r="H31" s="13"/>
      <c r="I31" s="14"/>
      <c r="J31" s="6"/>
      <c r="K31" s="4"/>
    </row>
    <row r="32" spans="1:11" outlineLevel="1" x14ac:dyDescent="0.25">
      <c r="A32" s="63"/>
      <c r="B32" s="64" t="s">
        <v>44</v>
      </c>
      <c r="C32" s="65" t="s">
        <v>2</v>
      </c>
      <c r="D32" s="66">
        <v>1</v>
      </c>
      <c r="E32" s="67"/>
      <c r="F32" s="67"/>
      <c r="G32" s="67"/>
      <c r="H32" s="13"/>
      <c r="I32" s="14"/>
      <c r="J32" s="6"/>
      <c r="K32" s="4"/>
    </row>
    <row r="33" spans="1:11" outlineLevel="1" x14ac:dyDescent="0.25">
      <c r="A33" s="63"/>
      <c r="B33" s="64"/>
      <c r="C33" s="65"/>
      <c r="D33" s="66"/>
      <c r="E33" s="67"/>
      <c r="F33" s="67"/>
      <c r="G33" s="67"/>
      <c r="H33" s="13"/>
      <c r="I33" s="14"/>
      <c r="J33" s="6"/>
      <c r="K33" s="4"/>
    </row>
    <row r="34" spans="1:11" outlineLevel="1" x14ac:dyDescent="0.25">
      <c r="A34" s="63"/>
      <c r="B34" s="64" t="s">
        <v>45</v>
      </c>
      <c r="C34" s="65" t="s">
        <v>2</v>
      </c>
      <c r="D34" s="66">
        <v>1</v>
      </c>
      <c r="E34" s="67"/>
      <c r="F34" s="67"/>
      <c r="G34" s="67"/>
      <c r="H34" s="13"/>
      <c r="I34" s="14"/>
      <c r="J34" s="6"/>
      <c r="K34" s="4"/>
    </row>
    <row r="35" spans="1:11" outlineLevel="1" x14ac:dyDescent="0.25">
      <c r="A35" s="63"/>
      <c r="B35" s="64"/>
      <c r="C35" s="65"/>
      <c r="D35" s="66"/>
      <c r="E35" s="67"/>
      <c r="F35" s="67"/>
      <c r="G35" s="67"/>
      <c r="H35" s="13"/>
      <c r="I35" s="14"/>
      <c r="J35" s="6"/>
      <c r="K35" s="4"/>
    </row>
    <row r="36" spans="1:11" outlineLevel="1" x14ac:dyDescent="0.25">
      <c r="A36" s="63" t="s">
        <v>46</v>
      </c>
      <c r="B36" s="69" t="s">
        <v>47</v>
      </c>
      <c r="C36" s="65"/>
      <c r="D36" s="66"/>
      <c r="E36" s="67"/>
      <c r="F36" s="67"/>
      <c r="G36" s="67"/>
      <c r="H36" s="13"/>
      <c r="I36" s="14"/>
      <c r="J36" s="6"/>
      <c r="K36" s="4"/>
    </row>
    <row r="37" spans="1:11" outlineLevel="1" x14ac:dyDescent="0.25">
      <c r="A37" s="63"/>
      <c r="B37" s="64"/>
      <c r="C37" s="65"/>
      <c r="D37" s="66"/>
      <c r="E37" s="67"/>
      <c r="F37" s="67"/>
      <c r="G37" s="67"/>
      <c r="H37" s="13"/>
      <c r="I37" s="14"/>
      <c r="J37" s="6"/>
      <c r="K37" s="4"/>
    </row>
    <row r="38" spans="1:11" ht="27.6" outlineLevel="1" x14ac:dyDescent="0.25">
      <c r="A38" s="63"/>
      <c r="B38" s="64" t="s">
        <v>562</v>
      </c>
      <c r="C38" s="65" t="s">
        <v>2</v>
      </c>
      <c r="D38" s="66">
        <v>1</v>
      </c>
      <c r="E38" s="67"/>
      <c r="F38" s="67"/>
      <c r="G38" s="67"/>
      <c r="H38" s="13"/>
      <c r="I38" s="14"/>
      <c r="J38" s="6"/>
      <c r="K38" s="4"/>
    </row>
    <row r="39" spans="1:11" outlineLevel="1" x14ac:dyDescent="0.25">
      <c r="A39" s="63"/>
      <c r="B39" s="64"/>
      <c r="C39" s="65"/>
      <c r="D39" s="66"/>
      <c r="E39" s="67"/>
      <c r="F39" s="67"/>
      <c r="G39" s="67"/>
      <c r="H39" s="13"/>
      <c r="I39" s="14"/>
      <c r="J39" s="6"/>
      <c r="K39" s="4"/>
    </row>
    <row r="40" spans="1:11" ht="27.6" outlineLevel="1" x14ac:dyDescent="0.25">
      <c r="A40" s="63"/>
      <c r="B40" s="64" t="s">
        <v>48</v>
      </c>
      <c r="C40" s="65" t="s">
        <v>2</v>
      </c>
      <c r="D40" s="66">
        <v>1</v>
      </c>
      <c r="E40" s="67"/>
      <c r="F40" s="67"/>
      <c r="G40" s="67"/>
      <c r="H40" s="13"/>
      <c r="I40" s="14"/>
      <c r="J40" s="6"/>
      <c r="K40" s="4"/>
    </row>
    <row r="41" spans="1:11" outlineLevel="1" x14ac:dyDescent="0.25">
      <c r="A41" s="63"/>
      <c r="B41" s="64"/>
      <c r="C41" s="65"/>
      <c r="D41" s="66"/>
      <c r="E41" s="67"/>
      <c r="F41" s="67"/>
      <c r="G41" s="67"/>
      <c r="H41" s="13"/>
      <c r="I41" s="14"/>
      <c r="J41" s="6"/>
      <c r="K41" s="4"/>
    </row>
    <row r="42" spans="1:11" outlineLevel="1" x14ac:dyDescent="0.25">
      <c r="A42" s="63" t="s">
        <v>49</v>
      </c>
      <c r="B42" s="69" t="s">
        <v>50</v>
      </c>
      <c r="C42" s="65"/>
      <c r="D42" s="66"/>
      <c r="E42" s="67"/>
      <c r="F42" s="67"/>
      <c r="G42" s="67"/>
      <c r="H42" s="13"/>
      <c r="I42" s="14"/>
      <c r="J42" s="6"/>
      <c r="K42" s="4"/>
    </row>
    <row r="43" spans="1:11" outlineLevel="1" x14ac:dyDescent="0.25">
      <c r="A43" s="63"/>
      <c r="B43" s="64"/>
      <c r="C43" s="65"/>
      <c r="D43" s="66"/>
      <c r="E43" s="67"/>
      <c r="F43" s="67"/>
      <c r="G43" s="67"/>
      <c r="H43" s="13"/>
      <c r="I43" s="14"/>
      <c r="J43" s="6"/>
      <c r="K43" s="4"/>
    </row>
    <row r="44" spans="1:11" ht="55.2" outlineLevel="1" x14ac:dyDescent="0.25">
      <c r="A44" s="63"/>
      <c r="B44" s="64" t="s">
        <v>563</v>
      </c>
      <c r="C44" s="65" t="s">
        <v>2</v>
      </c>
      <c r="D44" s="66">
        <v>1</v>
      </c>
      <c r="E44" s="67"/>
      <c r="F44" s="67"/>
      <c r="G44" s="67"/>
      <c r="H44" s="13"/>
      <c r="I44" s="14"/>
      <c r="J44" s="6"/>
      <c r="K44" s="4"/>
    </row>
    <row r="45" spans="1:11" outlineLevel="1" x14ac:dyDescent="0.25">
      <c r="A45" s="63"/>
      <c r="B45" s="64"/>
      <c r="C45" s="65"/>
      <c r="D45" s="66"/>
      <c r="E45" s="67"/>
      <c r="F45" s="67"/>
      <c r="G45" s="67"/>
      <c r="H45" s="13"/>
      <c r="I45" s="14"/>
      <c r="J45" s="6"/>
      <c r="K45" s="4"/>
    </row>
    <row r="46" spans="1:11" outlineLevel="1" x14ac:dyDescent="0.25">
      <c r="A46" s="63" t="s">
        <v>51</v>
      </c>
      <c r="B46" s="69" t="s">
        <v>52</v>
      </c>
      <c r="C46" s="65"/>
      <c r="D46" s="66"/>
      <c r="E46" s="67"/>
      <c r="F46" s="67"/>
      <c r="G46" s="67"/>
      <c r="H46" s="13"/>
      <c r="I46" s="14"/>
      <c r="J46" s="6"/>
      <c r="K46" s="4"/>
    </row>
    <row r="47" spans="1:11" outlineLevel="1" x14ac:dyDescent="0.25">
      <c r="A47" s="63"/>
      <c r="B47" s="64"/>
      <c r="C47" s="65"/>
      <c r="D47" s="66"/>
      <c r="E47" s="67"/>
      <c r="F47" s="67"/>
      <c r="G47" s="67"/>
      <c r="H47" s="13"/>
      <c r="I47" s="14"/>
      <c r="J47" s="6"/>
      <c r="K47" s="4"/>
    </row>
    <row r="48" spans="1:11" outlineLevel="1" x14ac:dyDescent="0.25">
      <c r="A48" s="63"/>
      <c r="B48" s="64" t="s">
        <v>53</v>
      </c>
      <c r="C48" s="65" t="s">
        <v>2</v>
      </c>
      <c r="D48" s="66">
        <v>1</v>
      </c>
      <c r="E48" s="67"/>
      <c r="F48" s="67"/>
      <c r="G48" s="67"/>
      <c r="H48" s="13"/>
      <c r="I48" s="14"/>
      <c r="J48" s="6"/>
      <c r="K48" s="4"/>
    </row>
    <row r="49" spans="1:11" outlineLevel="1" x14ac:dyDescent="0.25">
      <c r="A49" s="63"/>
      <c r="B49" s="91"/>
      <c r="C49" s="92"/>
      <c r="D49" s="93"/>
      <c r="E49" s="94"/>
      <c r="F49" s="67"/>
      <c r="G49" s="67" t="str">
        <f t="shared" ref="G49" si="0">IF(E49="","",E49*F49)</f>
        <v/>
      </c>
      <c r="H49" s="13"/>
      <c r="I49" s="14"/>
      <c r="J49" s="6"/>
      <c r="K49" s="4"/>
    </row>
    <row r="50" spans="1:11" outlineLevel="1" x14ac:dyDescent="0.25">
      <c r="A50" s="63"/>
      <c r="B50" s="95" t="s">
        <v>607</v>
      </c>
      <c r="C50" s="92"/>
      <c r="D50" s="93"/>
      <c r="E50" s="94"/>
      <c r="F50" s="67"/>
      <c r="G50" s="133">
        <f>SUM(G7:G49)</f>
        <v>0</v>
      </c>
      <c r="H50" s="13"/>
      <c r="I50" s="14"/>
      <c r="J50" s="6"/>
      <c r="K50" s="4"/>
    </row>
    <row r="51" spans="1:11" outlineLevel="1" x14ac:dyDescent="0.25">
      <c r="A51" s="63"/>
      <c r="B51" s="64"/>
      <c r="C51" s="65"/>
      <c r="D51" s="66"/>
      <c r="E51" s="67"/>
      <c r="F51" s="67"/>
      <c r="G51" s="67"/>
      <c r="H51" s="13"/>
      <c r="I51" s="14"/>
      <c r="J51" s="6"/>
      <c r="K51" s="4"/>
    </row>
    <row r="52" spans="1:11" outlineLevel="1" x14ac:dyDescent="0.25">
      <c r="A52" s="63" t="s">
        <v>606</v>
      </c>
      <c r="B52" s="68" t="s">
        <v>42</v>
      </c>
      <c r="C52" s="65"/>
      <c r="D52" s="66"/>
      <c r="E52" s="67"/>
      <c r="F52" s="67"/>
      <c r="G52" s="67"/>
      <c r="H52" s="13"/>
      <c r="I52" s="14"/>
      <c r="J52" s="6"/>
      <c r="K52" s="4"/>
    </row>
    <row r="53" spans="1:11" outlineLevel="1" x14ac:dyDescent="0.25">
      <c r="A53" s="63"/>
      <c r="B53" s="64"/>
      <c r="C53" s="65"/>
      <c r="D53" s="66"/>
      <c r="E53" s="67"/>
      <c r="F53" s="67"/>
      <c r="G53" s="67"/>
      <c r="H53" s="13"/>
      <c r="I53" s="14"/>
      <c r="J53" s="6"/>
      <c r="K53" s="4"/>
    </row>
    <row r="54" spans="1:11" outlineLevel="1" x14ac:dyDescent="0.25">
      <c r="A54" s="63"/>
      <c r="B54" s="71" t="s">
        <v>598</v>
      </c>
      <c r="C54" s="65" t="s">
        <v>2</v>
      </c>
      <c r="D54" s="66">
        <v>1</v>
      </c>
      <c r="E54" s="67"/>
      <c r="F54" s="67"/>
      <c r="G54" s="67"/>
      <c r="H54" s="13"/>
      <c r="I54" s="14"/>
      <c r="J54" s="6"/>
      <c r="K54" s="4"/>
    </row>
    <row r="55" spans="1:11" outlineLevel="1" x14ac:dyDescent="0.25">
      <c r="A55" s="63"/>
      <c r="B55" s="70" t="s">
        <v>599</v>
      </c>
      <c r="C55" s="65" t="s">
        <v>2</v>
      </c>
      <c r="D55" s="66">
        <v>1</v>
      </c>
      <c r="E55" s="67"/>
      <c r="F55" s="67"/>
      <c r="G55" s="67"/>
      <c r="H55" s="13"/>
      <c r="I55" s="14"/>
      <c r="J55" s="6"/>
      <c r="K55" s="4"/>
    </row>
    <row r="56" spans="1:11" outlineLevel="1" x14ac:dyDescent="0.25">
      <c r="A56" s="63"/>
      <c r="B56" s="70" t="s">
        <v>600</v>
      </c>
      <c r="C56" s="65" t="s">
        <v>2</v>
      </c>
      <c r="D56" s="66">
        <v>1</v>
      </c>
      <c r="E56" s="67"/>
      <c r="F56" s="67"/>
      <c r="G56" s="67"/>
      <c r="H56" s="13"/>
      <c r="I56" s="14"/>
      <c r="J56" s="6"/>
      <c r="K56" s="4"/>
    </row>
    <row r="57" spans="1:11" outlineLevel="1" x14ac:dyDescent="0.25">
      <c r="A57" s="63"/>
      <c r="B57" s="70" t="s">
        <v>601</v>
      </c>
      <c r="C57" s="65" t="s">
        <v>2</v>
      </c>
      <c r="D57" s="66">
        <v>1</v>
      </c>
      <c r="E57" s="67"/>
      <c r="F57" s="67"/>
      <c r="G57" s="67"/>
      <c r="H57" s="13"/>
      <c r="I57" s="14"/>
      <c r="J57" s="6"/>
      <c r="K57" s="4"/>
    </row>
    <row r="58" spans="1:11" outlineLevel="1" x14ac:dyDescent="0.25">
      <c r="A58" s="63"/>
      <c r="B58" s="91"/>
      <c r="C58" s="92"/>
      <c r="D58" s="93"/>
      <c r="E58" s="94"/>
      <c r="F58" s="67"/>
      <c r="G58" s="67" t="str">
        <f t="shared" ref="G58" si="1">IF(E58="","",E58*F58)</f>
        <v/>
      </c>
      <c r="H58" s="13"/>
      <c r="I58" s="14"/>
      <c r="J58" s="6"/>
      <c r="K58" s="4"/>
    </row>
    <row r="59" spans="1:11" outlineLevel="1" x14ac:dyDescent="0.25">
      <c r="A59" s="63"/>
      <c r="B59" s="95" t="s">
        <v>607</v>
      </c>
      <c r="C59" s="92"/>
      <c r="D59" s="93"/>
      <c r="E59" s="94"/>
      <c r="F59" s="67"/>
      <c r="G59" s="133">
        <f>SUM(G52:G58)</f>
        <v>0</v>
      </c>
      <c r="H59" s="13"/>
      <c r="I59" s="14"/>
      <c r="J59" s="6"/>
      <c r="K59" s="4"/>
    </row>
    <row r="60" spans="1:11" outlineLevel="1" x14ac:dyDescent="0.25">
      <c r="A60" s="63"/>
      <c r="B60" s="71"/>
      <c r="C60" s="65"/>
      <c r="D60" s="66"/>
      <c r="E60" s="67"/>
      <c r="F60" s="67"/>
      <c r="G60" s="67"/>
      <c r="H60" s="13"/>
      <c r="I60" s="14"/>
      <c r="J60" s="6"/>
      <c r="K60" s="4"/>
    </row>
    <row r="61" spans="1:11" outlineLevel="1" x14ac:dyDescent="0.25">
      <c r="A61" s="63"/>
      <c r="B61" s="155" t="str">
        <f>"Total "&amp;B6</f>
        <v>Total TRAVAUX PREPARATOIRE - DEPOSE -DIVERS</v>
      </c>
      <c r="C61" s="156"/>
      <c r="D61" s="157"/>
      <c r="E61" s="158"/>
      <c r="F61" s="159"/>
      <c r="G61" s="160">
        <f>G59+G50</f>
        <v>0</v>
      </c>
      <c r="H61" s="13"/>
      <c r="I61" s="14"/>
      <c r="J61" s="6"/>
      <c r="K61" s="4"/>
    </row>
    <row r="62" spans="1:11" outlineLevel="1" x14ac:dyDescent="0.25">
      <c r="A62" s="63"/>
      <c r="B62" s="64"/>
      <c r="C62" s="65"/>
      <c r="D62" s="66"/>
      <c r="E62" s="67"/>
      <c r="F62" s="67"/>
      <c r="G62" s="67"/>
      <c r="H62" s="13"/>
      <c r="I62" s="14"/>
      <c r="J62" s="6"/>
      <c r="K62" s="4"/>
    </row>
    <row r="63" spans="1:11" x14ac:dyDescent="0.25">
      <c r="A63" s="72">
        <v>7</v>
      </c>
      <c r="B63" s="100" t="s">
        <v>54</v>
      </c>
      <c r="C63" s="73"/>
      <c r="D63" s="73"/>
      <c r="E63" s="73"/>
      <c r="F63" s="74"/>
      <c r="G63" s="74"/>
      <c r="H63" s="13"/>
      <c r="I63" s="14"/>
      <c r="J63" s="6"/>
      <c r="K63" s="4"/>
    </row>
    <row r="64" spans="1:11" outlineLevel="1" x14ac:dyDescent="0.25">
      <c r="A64" s="63"/>
      <c r="B64" s="71"/>
      <c r="C64" s="65"/>
      <c r="D64" s="66"/>
      <c r="E64" s="67"/>
      <c r="F64" s="67"/>
      <c r="G64" s="67"/>
      <c r="H64" s="13"/>
      <c r="I64" s="14"/>
      <c r="J64" s="6"/>
      <c r="K64" s="4"/>
    </row>
    <row r="65" spans="1:11" outlineLevel="1" x14ac:dyDescent="0.25">
      <c r="A65" s="63">
        <v>7.5</v>
      </c>
      <c r="B65" s="68" t="s">
        <v>643</v>
      </c>
      <c r="C65" s="65"/>
      <c r="D65" s="66"/>
      <c r="E65" s="67"/>
      <c r="F65" s="67"/>
      <c r="G65" s="67"/>
      <c r="H65" s="13"/>
      <c r="I65" s="14"/>
      <c r="J65" s="6"/>
      <c r="K65" s="4"/>
    </row>
    <row r="66" spans="1:11" ht="15.6" outlineLevel="1" x14ac:dyDescent="0.25">
      <c r="A66" s="63"/>
      <c r="B66" s="144"/>
      <c r="C66" s="65"/>
      <c r="D66" s="66"/>
      <c r="E66" s="67"/>
      <c r="F66" s="67"/>
      <c r="G66" s="67"/>
      <c r="H66" s="13"/>
      <c r="I66" s="14"/>
      <c r="J66" s="6"/>
      <c r="K66" s="4"/>
    </row>
    <row r="67" spans="1:11" outlineLevel="1" x14ac:dyDescent="0.25">
      <c r="A67" s="63" t="s">
        <v>150</v>
      </c>
      <c r="B67" s="84" t="s">
        <v>151</v>
      </c>
      <c r="C67" s="65"/>
      <c r="D67" s="66"/>
      <c r="E67" s="67"/>
      <c r="F67" s="67"/>
      <c r="G67" s="67"/>
      <c r="H67" s="13"/>
      <c r="I67" s="14"/>
      <c r="J67" s="6"/>
      <c r="K67" s="4"/>
    </row>
    <row r="68" spans="1:11" outlineLevel="1" x14ac:dyDescent="0.25">
      <c r="A68" s="63"/>
      <c r="B68" s="71"/>
      <c r="C68" s="65"/>
      <c r="D68" s="66"/>
      <c r="E68" s="67"/>
      <c r="F68" s="67"/>
      <c r="G68" s="67"/>
      <c r="H68" s="13"/>
      <c r="I68" s="14"/>
      <c r="J68" s="6"/>
      <c r="K68" s="4"/>
    </row>
    <row r="69" spans="1:11" outlineLevel="1" x14ac:dyDescent="0.25">
      <c r="A69" s="63"/>
      <c r="B69" s="145" t="s">
        <v>651</v>
      </c>
      <c r="C69" s="65"/>
      <c r="D69" s="66"/>
      <c r="E69" s="67"/>
      <c r="F69" s="67"/>
      <c r="G69" s="67"/>
      <c r="H69" s="13"/>
      <c r="I69" s="14"/>
      <c r="J69" s="6"/>
      <c r="K69" s="4"/>
    </row>
    <row r="70" spans="1:11" ht="27.6" outlineLevel="1" x14ac:dyDescent="0.25">
      <c r="A70" s="63"/>
      <c r="B70" s="71" t="s">
        <v>158</v>
      </c>
      <c r="C70" s="65"/>
      <c r="D70" s="66"/>
      <c r="E70" s="67"/>
      <c r="F70" s="67"/>
      <c r="G70" s="67"/>
      <c r="H70" s="13"/>
      <c r="I70" s="14"/>
      <c r="J70" s="6"/>
      <c r="K70" s="4"/>
    </row>
    <row r="71" spans="1:11" outlineLevel="1" x14ac:dyDescent="0.25">
      <c r="A71" s="63"/>
      <c r="B71" s="71" t="s">
        <v>12</v>
      </c>
      <c r="C71" s="65"/>
      <c r="D71" s="66"/>
      <c r="E71" s="67"/>
      <c r="F71" s="67"/>
      <c r="G71" s="67"/>
      <c r="H71" s="13"/>
      <c r="I71" s="14"/>
      <c r="J71" s="6"/>
      <c r="K71" s="4"/>
    </row>
    <row r="72" spans="1:11" outlineLevel="1" x14ac:dyDescent="0.25">
      <c r="A72" s="63"/>
      <c r="B72" s="71" t="s">
        <v>154</v>
      </c>
      <c r="C72" s="65"/>
      <c r="D72" s="66"/>
      <c r="E72" s="67"/>
      <c r="F72" s="67"/>
      <c r="G72" s="67"/>
      <c r="H72" s="13"/>
      <c r="I72" s="14"/>
      <c r="J72" s="6"/>
      <c r="K72" s="4"/>
    </row>
    <row r="73" spans="1:11" outlineLevel="1" x14ac:dyDescent="0.25">
      <c r="A73" s="63"/>
      <c r="B73" s="71" t="s">
        <v>152</v>
      </c>
      <c r="C73" s="65"/>
      <c r="D73" s="66"/>
      <c r="E73" s="67"/>
      <c r="F73" s="67"/>
      <c r="G73" s="67"/>
      <c r="H73" s="13"/>
      <c r="I73" s="14"/>
      <c r="J73" s="6"/>
      <c r="K73" s="4"/>
    </row>
    <row r="74" spans="1:11" outlineLevel="1" x14ac:dyDescent="0.25">
      <c r="A74" s="63"/>
      <c r="B74" s="71" t="s">
        <v>153</v>
      </c>
      <c r="C74" s="65" t="s">
        <v>2</v>
      </c>
      <c r="D74" s="66">
        <v>2</v>
      </c>
      <c r="E74" s="67"/>
      <c r="F74" s="67"/>
      <c r="G74" s="67"/>
      <c r="H74" s="13"/>
      <c r="I74" s="14"/>
      <c r="J74" s="6"/>
      <c r="K74" s="4"/>
    </row>
    <row r="75" spans="1:11" outlineLevel="1" x14ac:dyDescent="0.25">
      <c r="A75" s="63"/>
      <c r="B75" s="71"/>
      <c r="C75" s="65"/>
      <c r="D75" s="66"/>
      <c r="E75" s="67"/>
      <c r="F75" s="67"/>
      <c r="G75" s="67"/>
      <c r="H75" s="13"/>
      <c r="I75" s="14"/>
      <c r="J75" s="6"/>
      <c r="K75" s="4"/>
    </row>
    <row r="76" spans="1:11" outlineLevel="1" x14ac:dyDescent="0.25">
      <c r="A76" s="63"/>
      <c r="B76" s="145" t="s">
        <v>667</v>
      </c>
      <c r="C76" s="65"/>
      <c r="D76" s="66"/>
      <c r="E76" s="67"/>
      <c r="F76" s="67"/>
      <c r="G76" s="67"/>
      <c r="H76" s="13"/>
      <c r="I76" s="14"/>
      <c r="J76" s="6"/>
      <c r="K76" s="4"/>
    </row>
    <row r="77" spans="1:11" ht="27.6" outlineLevel="1" x14ac:dyDescent="0.25">
      <c r="A77" s="63"/>
      <c r="B77" s="71" t="s">
        <v>158</v>
      </c>
      <c r="C77" s="65"/>
      <c r="D77" s="66"/>
      <c r="E77" s="67"/>
      <c r="F77" s="67"/>
      <c r="G77" s="67"/>
      <c r="H77" s="13"/>
      <c r="I77" s="14"/>
      <c r="J77" s="6"/>
      <c r="K77" s="4"/>
    </row>
    <row r="78" spans="1:11" outlineLevel="1" x14ac:dyDescent="0.25">
      <c r="A78" s="63"/>
      <c r="B78" s="71" t="s">
        <v>12</v>
      </c>
      <c r="C78" s="65"/>
      <c r="D78" s="66"/>
      <c r="E78" s="67"/>
      <c r="F78" s="67"/>
      <c r="G78" s="67"/>
      <c r="H78" s="13"/>
      <c r="I78" s="14"/>
      <c r="J78" s="6"/>
      <c r="K78" s="4"/>
    </row>
    <row r="79" spans="1:11" outlineLevel="1" x14ac:dyDescent="0.25">
      <c r="A79" s="63"/>
      <c r="B79" s="71" t="s">
        <v>154</v>
      </c>
      <c r="C79" s="65"/>
      <c r="D79" s="66"/>
      <c r="E79" s="67"/>
      <c r="F79" s="67"/>
      <c r="G79" s="67"/>
      <c r="H79" s="13"/>
      <c r="I79" s="14"/>
      <c r="J79" s="6"/>
      <c r="K79" s="4"/>
    </row>
    <row r="80" spans="1:11" outlineLevel="1" x14ac:dyDescent="0.25">
      <c r="A80" s="63"/>
      <c r="B80" s="71" t="s">
        <v>152</v>
      </c>
      <c r="C80" s="65"/>
      <c r="D80" s="66"/>
      <c r="E80" s="67"/>
      <c r="F80" s="67"/>
      <c r="G80" s="67"/>
      <c r="H80" s="13"/>
      <c r="I80" s="14"/>
      <c r="J80" s="6"/>
      <c r="K80" s="4"/>
    </row>
    <row r="81" spans="1:11" outlineLevel="1" x14ac:dyDescent="0.25">
      <c r="A81" s="63"/>
      <c r="B81" s="71" t="s">
        <v>153</v>
      </c>
      <c r="C81" s="65" t="s">
        <v>2</v>
      </c>
      <c r="D81" s="66">
        <v>2</v>
      </c>
      <c r="E81" s="67"/>
      <c r="F81" s="67"/>
      <c r="G81" s="67"/>
      <c r="H81" s="13"/>
      <c r="I81" s="14"/>
      <c r="J81" s="6"/>
      <c r="K81" s="4"/>
    </row>
    <row r="82" spans="1:11" outlineLevel="1" x14ac:dyDescent="0.25">
      <c r="A82" s="63"/>
      <c r="B82" s="71"/>
      <c r="C82" s="65"/>
      <c r="D82" s="66"/>
      <c r="E82" s="67"/>
      <c r="F82" s="67"/>
      <c r="G82" s="67"/>
      <c r="H82" s="13"/>
      <c r="I82" s="14"/>
      <c r="J82" s="6"/>
      <c r="K82" s="4"/>
    </row>
    <row r="83" spans="1:11" outlineLevel="1" x14ac:dyDescent="0.25">
      <c r="A83" s="63"/>
      <c r="B83" s="71" t="s">
        <v>155</v>
      </c>
      <c r="C83" s="65"/>
      <c r="D83" s="66"/>
      <c r="E83" s="67"/>
      <c r="F83" s="67"/>
      <c r="G83" s="67"/>
      <c r="H83" s="13"/>
      <c r="I83" s="14"/>
      <c r="J83" s="6"/>
      <c r="K83" s="4"/>
    </row>
    <row r="84" spans="1:11" outlineLevel="1" x14ac:dyDescent="0.25">
      <c r="A84" s="63"/>
      <c r="B84" s="71" t="s">
        <v>156</v>
      </c>
      <c r="C84" s="65" t="s">
        <v>2</v>
      </c>
      <c r="D84" s="66">
        <v>2</v>
      </c>
      <c r="E84" s="67"/>
      <c r="F84" s="67"/>
      <c r="G84" s="67"/>
      <c r="H84" s="13"/>
      <c r="I84" s="14"/>
      <c r="J84" s="6"/>
      <c r="K84" s="4"/>
    </row>
    <row r="85" spans="1:11" outlineLevel="1" x14ac:dyDescent="0.25">
      <c r="A85" s="63"/>
      <c r="B85" s="71"/>
      <c r="C85" s="65"/>
      <c r="D85" s="66"/>
      <c r="E85" s="67"/>
      <c r="F85" s="67"/>
      <c r="G85" s="67"/>
      <c r="H85" s="13"/>
      <c r="I85" s="14"/>
      <c r="J85" s="6"/>
      <c r="K85" s="4"/>
    </row>
    <row r="86" spans="1:11" outlineLevel="1" x14ac:dyDescent="0.25">
      <c r="A86" s="63" t="s">
        <v>157</v>
      </c>
      <c r="B86" s="84" t="s">
        <v>71</v>
      </c>
      <c r="C86" s="65"/>
      <c r="D86" s="66"/>
      <c r="E86" s="67"/>
      <c r="F86" s="67"/>
      <c r="G86" s="67"/>
      <c r="H86" s="13"/>
      <c r="I86" s="14"/>
      <c r="J86" s="6"/>
      <c r="K86" s="4"/>
    </row>
    <row r="87" spans="1:11" outlineLevel="1" x14ac:dyDescent="0.25">
      <c r="A87" s="63"/>
      <c r="B87" s="71"/>
      <c r="C87" s="65"/>
      <c r="D87" s="66"/>
      <c r="E87" s="67"/>
      <c r="F87" s="67"/>
      <c r="G87" s="67"/>
      <c r="H87" s="13"/>
      <c r="I87" s="14"/>
      <c r="J87" s="6"/>
      <c r="K87" s="4"/>
    </row>
    <row r="88" spans="1:11" outlineLevel="1" x14ac:dyDescent="0.25">
      <c r="A88" s="63"/>
      <c r="B88" s="71" t="s">
        <v>159</v>
      </c>
      <c r="C88" s="65"/>
      <c r="D88" s="66"/>
      <c r="E88" s="67"/>
      <c r="F88" s="67"/>
      <c r="G88" s="67"/>
      <c r="H88" s="13"/>
      <c r="I88" s="14"/>
      <c r="J88" s="6"/>
      <c r="K88" s="4"/>
    </row>
    <row r="89" spans="1:11" outlineLevel="1" x14ac:dyDescent="0.25">
      <c r="A89" s="63"/>
      <c r="B89" s="71" t="s">
        <v>160</v>
      </c>
      <c r="C89" s="65" t="s">
        <v>2</v>
      </c>
      <c r="D89" s="66">
        <v>2</v>
      </c>
      <c r="E89" s="67"/>
      <c r="F89" s="67"/>
      <c r="G89" s="67"/>
      <c r="H89" s="13"/>
      <c r="I89" s="14"/>
      <c r="J89" s="6"/>
      <c r="K89" s="4"/>
    </row>
    <row r="90" spans="1:11" outlineLevel="1" x14ac:dyDescent="0.25">
      <c r="A90" s="63"/>
      <c r="B90" s="71"/>
      <c r="C90" s="65"/>
      <c r="D90" s="66"/>
      <c r="E90" s="67"/>
      <c r="F90" s="67"/>
      <c r="G90" s="67"/>
      <c r="H90" s="13"/>
      <c r="I90" s="14"/>
      <c r="J90" s="6"/>
      <c r="K90" s="4"/>
    </row>
    <row r="91" spans="1:11" outlineLevel="1" x14ac:dyDescent="0.25">
      <c r="A91" s="63"/>
      <c r="B91" s="71" t="s">
        <v>161</v>
      </c>
      <c r="C91" s="65"/>
      <c r="D91" s="66"/>
      <c r="E91" s="67"/>
      <c r="F91" s="67"/>
      <c r="G91" s="67"/>
      <c r="H91" s="13"/>
      <c r="I91" s="14"/>
      <c r="J91" s="6"/>
      <c r="K91" s="4"/>
    </row>
    <row r="92" spans="1:11" outlineLevel="1" x14ac:dyDescent="0.25">
      <c r="A92" s="63"/>
      <c r="B92" s="71" t="s">
        <v>160</v>
      </c>
      <c r="C92" s="65" t="s">
        <v>2</v>
      </c>
      <c r="D92" s="66">
        <v>2</v>
      </c>
      <c r="E92" s="67"/>
      <c r="F92" s="67"/>
      <c r="G92" s="67"/>
      <c r="H92" s="13"/>
      <c r="I92" s="14"/>
      <c r="J92" s="6"/>
      <c r="K92" s="4"/>
    </row>
    <row r="93" spans="1:11" outlineLevel="1" x14ac:dyDescent="0.25">
      <c r="A93" s="63"/>
      <c r="B93" s="71"/>
      <c r="C93" s="65"/>
      <c r="D93" s="66"/>
      <c r="E93" s="67"/>
      <c r="F93" s="67"/>
      <c r="G93" s="67"/>
      <c r="H93" s="13"/>
      <c r="I93" s="14"/>
      <c r="J93" s="6"/>
      <c r="K93" s="4"/>
    </row>
    <row r="94" spans="1:11" outlineLevel="1" x14ac:dyDescent="0.25">
      <c r="A94" s="63" t="s">
        <v>162</v>
      </c>
      <c r="B94" s="84" t="s">
        <v>163</v>
      </c>
      <c r="C94" s="65"/>
      <c r="D94" s="66"/>
      <c r="E94" s="67"/>
      <c r="F94" s="67"/>
      <c r="G94" s="67"/>
      <c r="H94" s="13"/>
      <c r="I94" s="14"/>
      <c r="J94" s="6"/>
      <c r="K94" s="4"/>
    </row>
    <row r="95" spans="1:11" outlineLevel="1" x14ac:dyDescent="0.25">
      <c r="A95" s="63"/>
      <c r="B95" s="71"/>
      <c r="C95" s="65"/>
      <c r="D95" s="66"/>
      <c r="E95" s="67"/>
      <c r="F95" s="67"/>
      <c r="G95" s="67"/>
      <c r="H95" s="13"/>
      <c r="I95" s="14"/>
      <c r="J95" s="6"/>
      <c r="K95" s="4"/>
    </row>
    <row r="96" spans="1:11" outlineLevel="1" x14ac:dyDescent="0.25">
      <c r="A96" s="63" t="s">
        <v>164</v>
      </c>
      <c r="B96" s="145" t="s">
        <v>666</v>
      </c>
      <c r="C96" s="65"/>
      <c r="D96" s="66"/>
      <c r="E96" s="67"/>
      <c r="F96" s="67"/>
      <c r="G96" s="67"/>
      <c r="H96" s="13"/>
      <c r="I96" s="14"/>
      <c r="J96" s="6"/>
      <c r="K96" s="4"/>
    </row>
    <row r="97" spans="1:11" outlineLevel="1" x14ac:dyDescent="0.25">
      <c r="A97" s="63"/>
      <c r="B97" s="71"/>
      <c r="C97" s="65"/>
      <c r="D97" s="66"/>
      <c r="E97" s="67"/>
      <c r="F97" s="67"/>
      <c r="G97" s="67"/>
      <c r="H97" s="13"/>
      <c r="I97" s="14"/>
      <c r="J97" s="6"/>
      <c r="K97" s="4"/>
    </row>
    <row r="98" spans="1:11" outlineLevel="1" x14ac:dyDescent="0.25">
      <c r="A98" s="63"/>
      <c r="B98" s="71" t="s">
        <v>165</v>
      </c>
      <c r="C98" s="65" t="s">
        <v>7</v>
      </c>
      <c r="D98" s="66">
        <v>5</v>
      </c>
      <c r="E98" s="67"/>
      <c r="F98" s="67"/>
      <c r="G98" s="67"/>
      <c r="H98" s="13"/>
      <c r="I98" s="14"/>
      <c r="J98" s="6"/>
      <c r="K98" s="4"/>
    </row>
    <row r="99" spans="1:11" outlineLevel="1" x14ac:dyDescent="0.25">
      <c r="A99" s="63"/>
      <c r="B99" s="71" t="s">
        <v>167</v>
      </c>
      <c r="C99" s="65" t="s">
        <v>168</v>
      </c>
      <c r="D99" s="66" t="s">
        <v>168</v>
      </c>
      <c r="E99" s="67"/>
      <c r="F99" s="67"/>
      <c r="G99" s="67"/>
      <c r="H99" s="13"/>
      <c r="I99" s="14"/>
      <c r="J99" s="6"/>
      <c r="K99" s="4"/>
    </row>
    <row r="100" spans="1:11" outlineLevel="1" x14ac:dyDescent="0.25">
      <c r="A100" s="63"/>
      <c r="B100" s="71" t="s">
        <v>407</v>
      </c>
      <c r="C100" s="65" t="s">
        <v>168</v>
      </c>
      <c r="D100" s="66" t="s">
        <v>168</v>
      </c>
      <c r="E100" s="67"/>
      <c r="F100" s="67"/>
      <c r="G100" s="67"/>
      <c r="H100" s="13"/>
      <c r="I100" s="14"/>
      <c r="J100" s="6"/>
      <c r="K100" s="4"/>
    </row>
    <row r="101" spans="1:11" outlineLevel="1" x14ac:dyDescent="0.25">
      <c r="A101" s="63"/>
      <c r="B101" s="71" t="s">
        <v>166</v>
      </c>
      <c r="C101" s="65" t="s">
        <v>7</v>
      </c>
      <c r="D101" s="66">
        <v>1</v>
      </c>
      <c r="E101" s="67"/>
      <c r="F101" s="67"/>
      <c r="G101" s="67"/>
      <c r="H101" s="13"/>
      <c r="I101" s="14"/>
      <c r="J101" s="6"/>
      <c r="K101" s="4"/>
    </row>
    <row r="102" spans="1:11" outlineLevel="1" x14ac:dyDescent="0.25">
      <c r="A102" s="63"/>
      <c r="B102" s="71" t="s">
        <v>169</v>
      </c>
      <c r="C102" s="65" t="s">
        <v>7</v>
      </c>
      <c r="D102" s="66">
        <v>4</v>
      </c>
      <c r="E102" s="67"/>
      <c r="F102" s="67"/>
      <c r="G102" s="67"/>
      <c r="H102" s="13"/>
      <c r="I102" s="14"/>
      <c r="J102" s="6"/>
      <c r="K102" s="4"/>
    </row>
    <row r="103" spans="1:11" outlineLevel="1" x14ac:dyDescent="0.25">
      <c r="A103" s="63"/>
      <c r="B103" s="71" t="s">
        <v>170</v>
      </c>
      <c r="C103" s="65" t="s">
        <v>7</v>
      </c>
      <c r="D103" s="66">
        <v>2</v>
      </c>
      <c r="E103" s="67"/>
      <c r="F103" s="67"/>
      <c r="G103" s="67"/>
      <c r="H103" s="13"/>
      <c r="I103" s="14"/>
      <c r="J103" s="6"/>
      <c r="K103" s="4"/>
    </row>
    <row r="104" spans="1:11" outlineLevel="1" x14ac:dyDescent="0.25">
      <c r="A104" s="63"/>
      <c r="B104" s="71" t="s">
        <v>680</v>
      </c>
      <c r="C104" s="65" t="s">
        <v>7</v>
      </c>
      <c r="D104" s="66">
        <v>2</v>
      </c>
      <c r="E104" s="67"/>
      <c r="F104" s="67"/>
      <c r="G104" s="67"/>
      <c r="H104" s="13"/>
      <c r="I104" s="14"/>
      <c r="J104" s="6"/>
      <c r="K104" s="4"/>
    </row>
    <row r="105" spans="1:11" outlineLevel="1" x14ac:dyDescent="0.25">
      <c r="A105" s="63"/>
      <c r="B105" s="71" t="s">
        <v>171</v>
      </c>
      <c r="C105" s="65" t="s">
        <v>7</v>
      </c>
      <c r="D105" s="66">
        <v>1</v>
      </c>
      <c r="E105" s="67"/>
      <c r="F105" s="67"/>
      <c r="G105" s="67"/>
      <c r="H105" s="13"/>
      <c r="I105" s="14"/>
      <c r="J105" s="6"/>
      <c r="K105" s="4"/>
    </row>
    <row r="106" spans="1:11" outlineLevel="1" x14ac:dyDescent="0.25">
      <c r="A106" s="63"/>
      <c r="B106" s="71" t="s">
        <v>172</v>
      </c>
      <c r="C106" s="65" t="s">
        <v>7</v>
      </c>
      <c r="D106" s="66">
        <v>1</v>
      </c>
      <c r="E106" s="67"/>
      <c r="F106" s="67"/>
      <c r="G106" s="67"/>
      <c r="H106" s="13"/>
      <c r="I106" s="14"/>
      <c r="J106" s="6"/>
      <c r="K106" s="4"/>
    </row>
    <row r="107" spans="1:11" outlineLevel="1" x14ac:dyDescent="0.25">
      <c r="A107" s="63"/>
      <c r="B107" s="71" t="s">
        <v>173</v>
      </c>
      <c r="C107" s="65" t="s">
        <v>7</v>
      </c>
      <c r="D107" s="66">
        <v>1</v>
      </c>
      <c r="E107" s="67"/>
      <c r="F107" s="67"/>
      <c r="G107" s="67"/>
      <c r="H107" s="13"/>
      <c r="I107" s="14"/>
      <c r="J107" s="6"/>
      <c r="K107" s="4"/>
    </row>
    <row r="108" spans="1:11" outlineLevel="1" x14ac:dyDescent="0.25">
      <c r="A108" s="63"/>
      <c r="B108" s="71" t="s">
        <v>174</v>
      </c>
      <c r="C108" s="65" t="s">
        <v>7</v>
      </c>
      <c r="D108" s="66">
        <v>1</v>
      </c>
      <c r="E108" s="67"/>
      <c r="F108" s="67"/>
      <c r="G108" s="67"/>
      <c r="H108" s="13"/>
      <c r="I108" s="14"/>
      <c r="J108" s="6"/>
      <c r="K108" s="4"/>
    </row>
    <row r="109" spans="1:11" outlineLevel="1" x14ac:dyDescent="0.25">
      <c r="A109" s="63"/>
      <c r="B109" s="71" t="s">
        <v>175</v>
      </c>
      <c r="C109" s="65" t="s">
        <v>7</v>
      </c>
      <c r="D109" s="66">
        <v>1</v>
      </c>
      <c r="E109" s="67"/>
      <c r="F109" s="67"/>
      <c r="G109" s="67"/>
      <c r="H109" s="13"/>
      <c r="I109" s="14"/>
      <c r="J109" s="6"/>
      <c r="K109" s="4"/>
    </row>
    <row r="110" spans="1:11" outlineLevel="1" x14ac:dyDescent="0.25">
      <c r="A110" s="63"/>
      <c r="B110" s="71"/>
      <c r="C110" s="65"/>
      <c r="D110" s="66"/>
      <c r="E110" s="67"/>
      <c r="F110" s="67"/>
      <c r="G110" s="67"/>
      <c r="H110" s="13"/>
      <c r="I110" s="14"/>
      <c r="J110" s="6"/>
      <c r="K110" s="4"/>
    </row>
    <row r="111" spans="1:11" outlineLevel="1" x14ac:dyDescent="0.25">
      <c r="A111" s="63" t="s">
        <v>176</v>
      </c>
      <c r="B111" s="145" t="s">
        <v>665</v>
      </c>
      <c r="C111" s="65"/>
      <c r="D111" s="66"/>
      <c r="E111" s="67"/>
      <c r="F111" s="67"/>
      <c r="G111" s="67"/>
      <c r="H111" s="13"/>
      <c r="I111" s="14"/>
      <c r="J111" s="6"/>
      <c r="K111" s="4"/>
    </row>
    <row r="112" spans="1:11" outlineLevel="1" x14ac:dyDescent="0.25">
      <c r="A112" s="63"/>
      <c r="B112" s="71"/>
      <c r="C112" s="65"/>
      <c r="D112" s="66"/>
      <c r="E112" s="67"/>
      <c r="F112" s="67"/>
      <c r="G112" s="67"/>
      <c r="H112" s="13"/>
      <c r="I112" s="14"/>
      <c r="J112" s="6"/>
      <c r="K112" s="4"/>
    </row>
    <row r="113" spans="1:11" outlineLevel="1" x14ac:dyDescent="0.25">
      <c r="A113" s="63"/>
      <c r="B113" s="71" t="s">
        <v>165</v>
      </c>
      <c r="C113" s="65" t="s">
        <v>7</v>
      </c>
      <c r="D113" s="66">
        <v>5</v>
      </c>
      <c r="E113" s="67"/>
      <c r="F113" s="67"/>
      <c r="G113" s="67"/>
      <c r="H113" s="13"/>
      <c r="I113" s="14"/>
      <c r="J113" s="6"/>
      <c r="K113" s="4"/>
    </row>
    <row r="114" spans="1:11" outlineLevel="1" x14ac:dyDescent="0.25">
      <c r="A114" s="63"/>
      <c r="B114" s="71" t="s">
        <v>680</v>
      </c>
      <c r="C114" s="65" t="s">
        <v>7</v>
      </c>
      <c r="D114" s="66">
        <v>2</v>
      </c>
      <c r="E114" s="67"/>
      <c r="F114" s="67"/>
      <c r="G114" s="67"/>
      <c r="H114" s="13"/>
      <c r="I114" s="14"/>
      <c r="J114" s="6"/>
      <c r="K114" s="4"/>
    </row>
    <row r="115" spans="1:11" outlineLevel="1" x14ac:dyDescent="0.25">
      <c r="A115" s="63"/>
      <c r="B115" s="71" t="s">
        <v>169</v>
      </c>
      <c r="C115" s="65" t="s">
        <v>7</v>
      </c>
      <c r="D115" s="66">
        <v>3</v>
      </c>
      <c r="E115" s="67"/>
      <c r="F115" s="67"/>
      <c r="G115" s="67"/>
      <c r="H115" s="13"/>
      <c r="I115" s="14"/>
      <c r="J115" s="6"/>
      <c r="K115" s="4"/>
    </row>
    <row r="116" spans="1:11" outlineLevel="1" x14ac:dyDescent="0.25">
      <c r="A116" s="63"/>
      <c r="B116" s="71" t="s">
        <v>170</v>
      </c>
      <c r="C116" s="65" t="s">
        <v>7</v>
      </c>
      <c r="D116" s="66">
        <v>2</v>
      </c>
      <c r="E116" s="67"/>
      <c r="F116" s="67"/>
      <c r="G116" s="67"/>
      <c r="H116" s="13"/>
      <c r="I116" s="14"/>
      <c r="J116" s="6"/>
      <c r="K116" s="4"/>
    </row>
    <row r="117" spans="1:11" outlineLevel="1" x14ac:dyDescent="0.25">
      <c r="A117" s="63"/>
      <c r="B117" s="71" t="s">
        <v>171</v>
      </c>
      <c r="C117" s="65" t="s">
        <v>7</v>
      </c>
      <c r="D117" s="66">
        <v>1</v>
      </c>
      <c r="E117" s="67"/>
      <c r="F117" s="67"/>
      <c r="G117" s="67"/>
      <c r="H117" s="13"/>
      <c r="I117" s="14"/>
      <c r="J117" s="6"/>
      <c r="K117" s="4"/>
    </row>
    <row r="118" spans="1:11" outlineLevel="1" x14ac:dyDescent="0.25">
      <c r="A118" s="63"/>
      <c r="B118" s="71" t="s">
        <v>172</v>
      </c>
      <c r="C118" s="65" t="s">
        <v>7</v>
      </c>
      <c r="D118" s="66">
        <v>1</v>
      </c>
      <c r="E118" s="67"/>
      <c r="F118" s="67"/>
      <c r="G118" s="67"/>
      <c r="H118" s="13"/>
      <c r="I118" s="14"/>
      <c r="J118" s="6"/>
      <c r="K118" s="4"/>
    </row>
    <row r="119" spans="1:11" outlineLevel="1" x14ac:dyDescent="0.25">
      <c r="A119" s="63"/>
      <c r="B119" s="71" t="s">
        <v>173</v>
      </c>
      <c r="C119" s="65" t="s">
        <v>7</v>
      </c>
      <c r="D119" s="66">
        <v>1</v>
      </c>
      <c r="E119" s="67"/>
      <c r="F119" s="67"/>
      <c r="G119" s="67"/>
      <c r="H119" s="13"/>
      <c r="I119" s="14"/>
      <c r="J119" s="6"/>
      <c r="K119" s="4"/>
    </row>
    <row r="120" spans="1:11" outlineLevel="1" x14ac:dyDescent="0.25">
      <c r="A120" s="63"/>
      <c r="B120" s="71"/>
      <c r="C120" s="65"/>
      <c r="D120" s="66"/>
      <c r="E120" s="67"/>
      <c r="F120" s="67"/>
      <c r="G120" s="67"/>
      <c r="H120" s="13"/>
      <c r="I120" s="14"/>
      <c r="J120" s="6"/>
      <c r="K120" s="4"/>
    </row>
    <row r="121" spans="1:11" outlineLevel="1" x14ac:dyDescent="0.25">
      <c r="A121" s="63" t="s">
        <v>177</v>
      </c>
      <c r="B121" s="84" t="s">
        <v>178</v>
      </c>
      <c r="C121" s="65"/>
      <c r="D121" s="66"/>
      <c r="E121" s="67"/>
      <c r="F121" s="67"/>
      <c r="G121" s="67"/>
      <c r="H121" s="13"/>
      <c r="I121" s="14"/>
      <c r="J121" s="6"/>
      <c r="K121" s="4"/>
    </row>
    <row r="122" spans="1:11" outlineLevel="1" x14ac:dyDescent="0.25">
      <c r="A122" s="63"/>
      <c r="B122" s="145"/>
      <c r="C122" s="65"/>
      <c r="D122" s="66"/>
      <c r="E122" s="67"/>
      <c r="F122" s="67"/>
      <c r="G122" s="67"/>
      <c r="H122" s="13"/>
      <c r="I122" s="14"/>
      <c r="J122" s="6"/>
      <c r="K122" s="4"/>
    </row>
    <row r="123" spans="1:11" outlineLevel="1" x14ac:dyDescent="0.25">
      <c r="A123" s="63"/>
      <c r="B123" s="64" t="s">
        <v>138</v>
      </c>
      <c r="C123" s="65"/>
      <c r="D123" s="66"/>
      <c r="E123" s="67"/>
      <c r="F123" s="67"/>
      <c r="G123" s="67"/>
      <c r="H123" s="13"/>
      <c r="I123" s="14"/>
      <c r="J123" s="6"/>
      <c r="K123" s="4"/>
    </row>
    <row r="124" spans="1:11" outlineLevel="1" x14ac:dyDescent="0.25">
      <c r="A124" s="63"/>
      <c r="B124" s="64" t="s">
        <v>142</v>
      </c>
      <c r="C124" s="65" t="s">
        <v>1</v>
      </c>
      <c r="D124" s="66" t="s">
        <v>168</v>
      </c>
      <c r="E124" s="67"/>
      <c r="F124" s="67"/>
      <c r="G124" s="67"/>
      <c r="H124" s="13"/>
      <c r="I124" s="14"/>
      <c r="J124" s="6"/>
      <c r="K124" s="4"/>
    </row>
    <row r="125" spans="1:11" outlineLevel="1" x14ac:dyDescent="0.25">
      <c r="A125" s="63"/>
      <c r="B125" s="64" t="s">
        <v>144</v>
      </c>
      <c r="C125" s="65" t="s">
        <v>1</v>
      </c>
      <c r="D125" s="66" t="s">
        <v>168</v>
      </c>
      <c r="E125" s="67"/>
      <c r="F125" s="67"/>
      <c r="G125" s="67"/>
      <c r="H125" s="13"/>
      <c r="I125" s="14"/>
      <c r="J125" s="6"/>
      <c r="K125" s="4"/>
    </row>
    <row r="126" spans="1:11" outlineLevel="1" x14ac:dyDescent="0.25">
      <c r="A126" s="63"/>
      <c r="B126" s="64" t="s">
        <v>143</v>
      </c>
      <c r="C126" s="65" t="s">
        <v>1</v>
      </c>
      <c r="D126" s="66">
        <f>2.5*2+1.5+2.5</f>
        <v>9</v>
      </c>
      <c r="E126" s="67"/>
      <c r="F126" s="67"/>
      <c r="G126" s="67"/>
      <c r="H126" s="13"/>
      <c r="I126" s="14"/>
      <c r="J126" s="6"/>
      <c r="K126" s="4"/>
    </row>
    <row r="127" spans="1:11" outlineLevel="1" x14ac:dyDescent="0.25">
      <c r="A127" s="63"/>
      <c r="B127" s="64"/>
      <c r="C127" s="65"/>
      <c r="D127" s="66"/>
      <c r="E127" s="67"/>
      <c r="F127" s="67"/>
      <c r="G127" s="67"/>
      <c r="H127" s="13"/>
      <c r="I127" s="14"/>
      <c r="J127" s="6"/>
      <c r="K127" s="4"/>
    </row>
    <row r="128" spans="1:11" outlineLevel="1" x14ac:dyDescent="0.25">
      <c r="A128" s="63"/>
      <c r="B128" s="71" t="s">
        <v>148</v>
      </c>
      <c r="C128" s="65" t="s">
        <v>2</v>
      </c>
      <c r="D128" s="66">
        <v>1</v>
      </c>
      <c r="E128" s="67"/>
      <c r="F128" s="67"/>
      <c r="G128" s="67"/>
      <c r="H128" s="13"/>
      <c r="I128" s="14"/>
      <c r="J128" s="6"/>
      <c r="K128" s="4"/>
    </row>
    <row r="129" spans="1:11" outlineLevel="1" x14ac:dyDescent="0.25">
      <c r="A129" s="63"/>
      <c r="B129" s="77"/>
      <c r="C129" s="65"/>
      <c r="D129" s="66"/>
      <c r="E129" s="67"/>
      <c r="F129" s="67"/>
      <c r="G129" s="67"/>
      <c r="H129" s="13"/>
      <c r="I129" s="14"/>
      <c r="J129" s="6"/>
      <c r="K129" s="4"/>
    </row>
    <row r="130" spans="1:11" ht="27.6" outlineLevel="1" x14ac:dyDescent="0.25">
      <c r="A130" s="63"/>
      <c r="B130" s="71" t="s">
        <v>149</v>
      </c>
      <c r="C130" s="65"/>
      <c r="D130" s="66"/>
      <c r="E130" s="67"/>
      <c r="F130" s="67"/>
      <c r="G130" s="67"/>
      <c r="H130" s="13"/>
      <c r="I130" s="14"/>
      <c r="J130" s="6"/>
      <c r="K130" s="4"/>
    </row>
    <row r="131" spans="1:11" outlineLevel="1" x14ac:dyDescent="0.25">
      <c r="A131" s="63"/>
      <c r="B131" s="64" t="s">
        <v>142</v>
      </c>
      <c r="C131" s="65" t="s">
        <v>1</v>
      </c>
      <c r="D131" s="66" t="s">
        <v>168</v>
      </c>
      <c r="E131" s="67"/>
      <c r="F131" s="67"/>
      <c r="G131" s="67"/>
      <c r="H131" s="13"/>
      <c r="I131" s="14"/>
      <c r="J131" s="6"/>
      <c r="K131" s="4"/>
    </row>
    <row r="132" spans="1:11" outlineLevel="1" x14ac:dyDescent="0.25">
      <c r="A132" s="63"/>
      <c r="B132" s="64" t="s">
        <v>144</v>
      </c>
      <c r="C132" s="65" t="s">
        <v>1</v>
      </c>
      <c r="D132" s="66" t="s">
        <v>168</v>
      </c>
      <c r="E132" s="67"/>
      <c r="F132" s="67"/>
      <c r="G132" s="67"/>
      <c r="H132" s="13"/>
      <c r="I132" s="14"/>
      <c r="J132" s="6"/>
      <c r="K132" s="4"/>
    </row>
    <row r="133" spans="1:11" outlineLevel="1" x14ac:dyDescent="0.25">
      <c r="A133" s="63"/>
      <c r="B133" s="64" t="s">
        <v>143</v>
      </c>
      <c r="C133" s="65" t="s">
        <v>1</v>
      </c>
      <c r="D133" s="66">
        <f>2.5*2+1.5+2.5</f>
        <v>9</v>
      </c>
      <c r="E133" s="67"/>
      <c r="F133" s="67"/>
      <c r="G133" s="67"/>
      <c r="H133" s="13"/>
      <c r="I133" s="14"/>
      <c r="J133" s="6"/>
      <c r="K133" s="4"/>
    </row>
    <row r="134" spans="1:11" outlineLevel="1" x14ac:dyDescent="0.25">
      <c r="A134" s="63"/>
      <c r="B134" s="71"/>
      <c r="C134" s="65"/>
      <c r="D134" s="66"/>
      <c r="E134" s="67"/>
      <c r="F134" s="67"/>
      <c r="G134" s="67"/>
      <c r="H134" s="13"/>
      <c r="I134" s="14"/>
      <c r="J134" s="6"/>
      <c r="K134" s="4"/>
    </row>
    <row r="135" spans="1:11" outlineLevel="1" x14ac:dyDescent="0.25">
      <c r="A135" s="63" t="s">
        <v>179</v>
      </c>
      <c r="B135" s="84" t="s">
        <v>180</v>
      </c>
      <c r="C135" s="65"/>
      <c r="D135" s="66"/>
      <c r="E135" s="67"/>
      <c r="F135" s="67"/>
      <c r="G135" s="67"/>
      <c r="H135" s="13"/>
      <c r="I135" s="14"/>
      <c r="J135" s="6"/>
      <c r="K135" s="4"/>
    </row>
    <row r="136" spans="1:11" outlineLevel="1" x14ac:dyDescent="0.25">
      <c r="A136" s="63"/>
      <c r="B136" s="71"/>
      <c r="C136" s="65"/>
      <c r="D136" s="66"/>
      <c r="E136" s="67"/>
      <c r="F136" s="67"/>
      <c r="G136" s="67"/>
      <c r="H136" s="13"/>
      <c r="I136" s="14"/>
      <c r="J136" s="6"/>
      <c r="K136" s="4"/>
    </row>
    <row r="137" spans="1:11" ht="27.6" outlineLevel="1" x14ac:dyDescent="0.25">
      <c r="A137" s="63"/>
      <c r="B137" s="71" t="s">
        <v>182</v>
      </c>
      <c r="C137" s="65" t="s">
        <v>7</v>
      </c>
      <c r="D137" s="66">
        <v>1</v>
      </c>
      <c r="E137" s="67"/>
      <c r="F137" s="67"/>
      <c r="G137" s="67"/>
      <c r="H137" s="13"/>
      <c r="I137" s="14"/>
      <c r="J137" s="6"/>
      <c r="K137" s="4"/>
    </row>
    <row r="138" spans="1:11" outlineLevel="1" x14ac:dyDescent="0.25">
      <c r="A138" s="63"/>
      <c r="B138" s="71" t="s">
        <v>181</v>
      </c>
      <c r="C138" s="65" t="s">
        <v>7</v>
      </c>
      <c r="D138" s="66">
        <v>1</v>
      </c>
      <c r="E138" s="67"/>
      <c r="F138" s="67"/>
      <c r="G138" s="67"/>
      <c r="H138" s="13"/>
      <c r="I138" s="14"/>
      <c r="J138" s="6"/>
      <c r="K138" s="4"/>
    </row>
    <row r="139" spans="1:11" outlineLevel="1" x14ac:dyDescent="0.25">
      <c r="A139" s="63"/>
      <c r="B139" s="71"/>
      <c r="C139" s="65"/>
      <c r="D139" s="66"/>
      <c r="E139" s="67"/>
      <c r="F139" s="67"/>
      <c r="G139" s="67"/>
      <c r="H139" s="13"/>
      <c r="I139" s="14"/>
      <c r="J139" s="6"/>
      <c r="K139" s="4"/>
    </row>
    <row r="140" spans="1:11" ht="14.4" outlineLevel="1" x14ac:dyDescent="0.25">
      <c r="A140" s="63"/>
      <c r="B140" s="146" t="s">
        <v>183</v>
      </c>
      <c r="C140" s="65"/>
      <c r="D140" s="66"/>
      <c r="E140" s="67"/>
      <c r="F140" s="67"/>
      <c r="G140" s="67"/>
      <c r="H140" s="13"/>
      <c r="I140" s="14"/>
      <c r="J140" s="6"/>
      <c r="K140" s="4"/>
    </row>
    <row r="141" spans="1:11" outlineLevel="1" x14ac:dyDescent="0.25">
      <c r="A141" s="63"/>
      <c r="B141" s="71"/>
      <c r="C141" s="65"/>
      <c r="D141" s="66"/>
      <c r="E141" s="67"/>
      <c r="F141" s="67"/>
      <c r="G141" s="67"/>
      <c r="H141" s="13"/>
      <c r="I141" s="14"/>
      <c r="J141" s="6"/>
      <c r="K141" s="4"/>
    </row>
    <row r="142" spans="1:11" outlineLevel="1" x14ac:dyDescent="0.25">
      <c r="A142" s="63" t="s">
        <v>184</v>
      </c>
      <c r="B142" s="84" t="s">
        <v>249</v>
      </c>
      <c r="C142" s="65"/>
      <c r="D142" s="66"/>
      <c r="E142" s="67"/>
      <c r="F142" s="67"/>
      <c r="G142" s="67"/>
      <c r="H142" s="13"/>
      <c r="I142" s="14"/>
      <c r="J142" s="6"/>
      <c r="K142" s="4"/>
    </row>
    <row r="143" spans="1:11" outlineLevel="1" x14ac:dyDescent="0.25">
      <c r="A143" s="63"/>
      <c r="B143" s="71"/>
      <c r="C143" s="65"/>
      <c r="D143" s="66"/>
      <c r="E143" s="67"/>
      <c r="F143" s="67"/>
      <c r="G143" s="67"/>
      <c r="H143" s="13"/>
      <c r="I143" s="14"/>
      <c r="J143" s="6"/>
      <c r="K143" s="4"/>
    </row>
    <row r="144" spans="1:11" outlineLevel="1" x14ac:dyDescent="0.25">
      <c r="A144" s="63"/>
      <c r="B144" s="71" t="s">
        <v>185</v>
      </c>
      <c r="C144" s="65" t="s">
        <v>2</v>
      </c>
      <c r="D144" s="66">
        <v>1</v>
      </c>
      <c r="E144" s="67"/>
      <c r="F144" s="67"/>
      <c r="G144" s="67"/>
      <c r="H144" s="13"/>
      <c r="I144" s="14"/>
      <c r="J144" s="6"/>
      <c r="K144" s="4"/>
    </row>
    <row r="145" spans="1:11" outlineLevel="1" x14ac:dyDescent="0.25">
      <c r="A145" s="63"/>
      <c r="B145" s="71" t="s">
        <v>186</v>
      </c>
      <c r="C145" s="65" t="s">
        <v>2</v>
      </c>
      <c r="D145" s="66">
        <v>1</v>
      </c>
      <c r="E145" s="67"/>
      <c r="F145" s="67"/>
      <c r="G145" s="67"/>
      <c r="H145" s="13"/>
      <c r="I145" s="14"/>
      <c r="J145" s="6"/>
      <c r="K145" s="4"/>
    </row>
    <row r="146" spans="1:11" outlineLevel="1" x14ac:dyDescent="0.25">
      <c r="A146" s="63"/>
      <c r="B146" s="71"/>
      <c r="C146" s="65"/>
      <c r="D146" s="66"/>
      <c r="E146" s="67"/>
      <c r="F146" s="67"/>
      <c r="G146" s="67"/>
      <c r="H146" s="13"/>
      <c r="I146" s="14"/>
      <c r="J146" s="6"/>
      <c r="K146" s="4"/>
    </row>
    <row r="147" spans="1:11" outlineLevel="1" x14ac:dyDescent="0.25">
      <c r="A147" s="63"/>
      <c r="B147" s="71" t="s">
        <v>187</v>
      </c>
      <c r="C147" s="65" t="s">
        <v>2</v>
      </c>
      <c r="D147" s="66">
        <v>1</v>
      </c>
      <c r="E147" s="67"/>
      <c r="F147" s="67"/>
      <c r="G147" s="67"/>
      <c r="H147" s="13"/>
      <c r="I147" s="14"/>
      <c r="J147" s="6"/>
      <c r="K147" s="4"/>
    </row>
    <row r="148" spans="1:11" outlineLevel="1" x14ac:dyDescent="0.25">
      <c r="A148" s="63"/>
      <c r="B148" s="71"/>
      <c r="C148" s="65"/>
      <c r="D148" s="66"/>
      <c r="E148" s="67"/>
      <c r="F148" s="67"/>
      <c r="G148" s="67"/>
      <c r="H148" s="13"/>
      <c r="I148" s="14"/>
      <c r="J148" s="6"/>
      <c r="K148" s="4"/>
    </row>
    <row r="149" spans="1:11" outlineLevel="1" x14ac:dyDescent="0.25">
      <c r="A149" s="63"/>
      <c r="B149" s="71" t="s">
        <v>188</v>
      </c>
      <c r="C149" s="65" t="s">
        <v>2</v>
      </c>
      <c r="D149" s="66">
        <v>1</v>
      </c>
      <c r="E149" s="67"/>
      <c r="F149" s="67"/>
      <c r="G149" s="67"/>
      <c r="H149" s="13"/>
      <c r="I149" s="14"/>
      <c r="J149" s="6"/>
      <c r="K149" s="4"/>
    </row>
    <row r="150" spans="1:11" outlineLevel="1" x14ac:dyDescent="0.25">
      <c r="A150" s="63"/>
      <c r="B150" s="71"/>
      <c r="C150" s="65"/>
      <c r="D150" s="66"/>
      <c r="E150" s="67"/>
      <c r="F150" s="67"/>
      <c r="G150" s="67"/>
      <c r="H150" s="13"/>
      <c r="I150" s="14"/>
      <c r="J150" s="6"/>
      <c r="K150" s="4"/>
    </row>
    <row r="151" spans="1:11" outlineLevel="1" x14ac:dyDescent="0.25">
      <c r="A151" s="63" t="s">
        <v>189</v>
      </c>
      <c r="B151" s="84" t="s">
        <v>362</v>
      </c>
      <c r="C151" s="65"/>
      <c r="D151" s="66"/>
      <c r="E151" s="67"/>
      <c r="F151" s="67"/>
      <c r="G151" s="67"/>
      <c r="H151" s="13"/>
      <c r="I151" s="14"/>
      <c r="J151" s="6"/>
      <c r="K151" s="4"/>
    </row>
    <row r="152" spans="1:11" outlineLevel="1" x14ac:dyDescent="0.25">
      <c r="A152" s="63"/>
      <c r="B152" s="71"/>
      <c r="C152" s="65"/>
      <c r="D152" s="66"/>
      <c r="E152" s="67"/>
      <c r="F152" s="67"/>
      <c r="G152" s="67"/>
      <c r="H152" s="13"/>
      <c r="I152" s="14"/>
      <c r="J152" s="6"/>
      <c r="K152" s="4"/>
    </row>
    <row r="153" spans="1:11" outlineLevel="1" x14ac:dyDescent="0.25">
      <c r="A153" s="63"/>
      <c r="B153" s="71" t="s">
        <v>190</v>
      </c>
      <c r="C153" s="65"/>
      <c r="D153" s="66"/>
      <c r="E153" s="67"/>
      <c r="F153" s="67"/>
      <c r="G153" s="67"/>
      <c r="H153" s="13"/>
      <c r="I153" s="14"/>
      <c r="J153" s="6"/>
      <c r="K153" s="4"/>
    </row>
    <row r="154" spans="1:11" outlineLevel="1" x14ac:dyDescent="0.25">
      <c r="A154" s="63"/>
      <c r="B154" s="71" t="s">
        <v>259</v>
      </c>
      <c r="C154" s="65" t="s">
        <v>2</v>
      </c>
      <c r="D154" s="66">
        <v>1</v>
      </c>
      <c r="E154" s="67"/>
      <c r="F154" s="67"/>
      <c r="G154" s="67"/>
      <c r="H154" s="13"/>
      <c r="I154" s="14"/>
      <c r="J154" s="6"/>
      <c r="K154" s="4"/>
    </row>
    <row r="155" spans="1:11" outlineLevel="1" x14ac:dyDescent="0.25">
      <c r="A155" s="63"/>
      <c r="B155" s="71" t="s">
        <v>555</v>
      </c>
      <c r="C155" s="65" t="s">
        <v>2</v>
      </c>
      <c r="D155" s="66">
        <v>1</v>
      </c>
      <c r="E155" s="67"/>
      <c r="F155" s="67"/>
      <c r="G155" s="67"/>
      <c r="H155" s="13"/>
      <c r="I155" s="14"/>
      <c r="J155" s="6"/>
      <c r="K155" s="4"/>
    </row>
    <row r="156" spans="1:11" outlineLevel="1" x14ac:dyDescent="0.25">
      <c r="A156" s="63"/>
      <c r="B156" s="71" t="s">
        <v>556</v>
      </c>
      <c r="C156" s="65" t="s">
        <v>2</v>
      </c>
      <c r="D156" s="66">
        <v>1</v>
      </c>
      <c r="E156" s="67"/>
      <c r="F156" s="67"/>
      <c r="G156" s="67"/>
      <c r="H156" s="13"/>
      <c r="I156" s="14"/>
      <c r="J156" s="6"/>
      <c r="K156" s="4"/>
    </row>
    <row r="157" spans="1:11" outlineLevel="1" x14ac:dyDescent="0.25">
      <c r="A157" s="63"/>
      <c r="B157" s="71" t="s">
        <v>261</v>
      </c>
      <c r="C157" s="65" t="s">
        <v>2</v>
      </c>
      <c r="D157" s="66">
        <v>1</v>
      </c>
      <c r="E157" s="67"/>
      <c r="F157" s="67"/>
      <c r="G157" s="67"/>
      <c r="H157" s="13"/>
      <c r="I157" s="14"/>
      <c r="J157" s="6"/>
      <c r="K157" s="4"/>
    </row>
    <row r="158" spans="1:11" outlineLevel="1" x14ac:dyDescent="0.25">
      <c r="A158" s="63"/>
      <c r="B158" s="71" t="s">
        <v>557</v>
      </c>
      <c r="C158" s="65" t="s">
        <v>2</v>
      </c>
      <c r="D158" s="66">
        <v>1</v>
      </c>
      <c r="E158" s="67"/>
      <c r="F158" s="67"/>
      <c r="G158" s="67"/>
      <c r="H158" s="13"/>
      <c r="I158" s="14"/>
      <c r="J158" s="6"/>
      <c r="K158" s="4"/>
    </row>
    <row r="159" spans="1:11" outlineLevel="1" x14ac:dyDescent="0.25">
      <c r="A159" s="63"/>
      <c r="B159" s="71"/>
      <c r="C159" s="65"/>
      <c r="D159" s="66"/>
      <c r="E159" s="67"/>
      <c r="F159" s="67"/>
      <c r="G159" s="67"/>
      <c r="H159" s="13"/>
      <c r="I159" s="14"/>
      <c r="J159" s="6"/>
      <c r="K159" s="4"/>
    </row>
    <row r="160" spans="1:11" outlineLevel="1" x14ac:dyDescent="0.25">
      <c r="A160" s="63" t="s">
        <v>191</v>
      </c>
      <c r="B160" s="84" t="s">
        <v>92</v>
      </c>
      <c r="C160" s="65"/>
      <c r="D160" s="66"/>
      <c r="E160" s="67"/>
      <c r="F160" s="67"/>
      <c r="G160" s="67"/>
      <c r="H160" s="13"/>
      <c r="I160" s="14"/>
      <c r="J160" s="6"/>
      <c r="K160" s="4"/>
    </row>
    <row r="161" spans="1:11" outlineLevel="1" x14ac:dyDescent="0.25">
      <c r="A161" s="63"/>
      <c r="B161" s="71"/>
      <c r="C161" s="65"/>
      <c r="D161" s="66"/>
      <c r="E161" s="67"/>
      <c r="F161" s="67"/>
      <c r="G161" s="67"/>
      <c r="H161" s="13"/>
      <c r="I161" s="14"/>
      <c r="J161" s="6"/>
      <c r="K161" s="4"/>
    </row>
    <row r="162" spans="1:11" outlineLevel="1" x14ac:dyDescent="0.25">
      <c r="A162" s="63"/>
      <c r="B162" s="71" t="s">
        <v>192</v>
      </c>
      <c r="C162" s="65" t="s">
        <v>7</v>
      </c>
      <c r="D162" s="66">
        <v>1</v>
      </c>
      <c r="E162" s="67"/>
      <c r="F162" s="67"/>
      <c r="G162" s="67"/>
      <c r="H162" s="13"/>
      <c r="I162" s="14"/>
      <c r="J162" s="6"/>
      <c r="K162" s="4"/>
    </row>
    <row r="163" spans="1:11" ht="28.8" outlineLevel="1" x14ac:dyDescent="0.3">
      <c r="A163" s="63"/>
      <c r="B163" s="79" t="s">
        <v>93</v>
      </c>
      <c r="C163" s="65"/>
      <c r="D163" s="66"/>
      <c r="E163" s="67"/>
      <c r="F163" s="67"/>
      <c r="G163" s="67"/>
      <c r="H163" s="13"/>
      <c r="I163" s="14"/>
      <c r="J163" s="6"/>
      <c r="K163" s="4"/>
    </row>
    <row r="164" spans="1:11" outlineLevel="1" x14ac:dyDescent="0.25">
      <c r="A164" s="63"/>
      <c r="B164" s="71"/>
      <c r="C164" s="65"/>
      <c r="D164" s="66"/>
      <c r="E164" s="67"/>
      <c r="F164" s="67"/>
      <c r="G164" s="67"/>
      <c r="H164" s="13"/>
      <c r="I164" s="14"/>
      <c r="J164" s="6"/>
      <c r="K164" s="4"/>
    </row>
    <row r="165" spans="1:11" ht="27.6" outlineLevel="1" x14ac:dyDescent="0.25">
      <c r="A165" s="63"/>
      <c r="B165" s="64" t="s">
        <v>400</v>
      </c>
      <c r="C165" s="65"/>
      <c r="D165" s="66"/>
      <c r="E165" s="67"/>
      <c r="F165" s="67"/>
      <c r="G165" s="67"/>
      <c r="H165" s="13"/>
      <c r="I165" s="14"/>
      <c r="J165" s="6"/>
      <c r="K165" s="4"/>
    </row>
    <row r="166" spans="1:11" outlineLevel="1" x14ac:dyDescent="0.25">
      <c r="A166" s="63"/>
      <c r="B166" s="91"/>
      <c r="C166" s="92"/>
      <c r="D166" s="93"/>
      <c r="E166" s="94"/>
      <c r="F166" s="67"/>
      <c r="G166" s="67" t="str">
        <f t="shared" ref="G166" si="2">IF(E166="","",E166*F166)</f>
        <v/>
      </c>
      <c r="H166" s="13"/>
      <c r="I166" s="14"/>
      <c r="J166" s="6"/>
      <c r="K166" s="4"/>
    </row>
    <row r="167" spans="1:11" outlineLevel="1" x14ac:dyDescent="0.25">
      <c r="A167" s="63"/>
      <c r="B167" s="95" t="s">
        <v>607</v>
      </c>
      <c r="C167" s="92"/>
      <c r="D167" s="93"/>
      <c r="E167" s="94"/>
      <c r="F167" s="67"/>
      <c r="G167" s="133">
        <f>SUM(G65:G166)</f>
        <v>0</v>
      </c>
      <c r="H167" s="13"/>
      <c r="I167" s="14"/>
      <c r="J167" s="6"/>
      <c r="K167" s="4"/>
    </row>
    <row r="168" spans="1:11" outlineLevel="1" x14ac:dyDescent="0.25">
      <c r="A168" s="63"/>
      <c r="B168" s="71"/>
      <c r="C168" s="65"/>
      <c r="D168" s="66"/>
      <c r="E168" s="67"/>
      <c r="F168" s="67"/>
      <c r="G168" s="67"/>
      <c r="H168" s="13"/>
      <c r="I168" s="14"/>
      <c r="J168" s="6"/>
      <c r="K168" s="4"/>
    </row>
    <row r="169" spans="1:11" outlineLevel="1" x14ac:dyDescent="0.25">
      <c r="A169" s="63" t="s">
        <v>618</v>
      </c>
      <c r="B169" s="68" t="s">
        <v>668</v>
      </c>
      <c r="C169" s="65"/>
      <c r="D169" s="66"/>
      <c r="E169" s="67"/>
      <c r="F169" s="67"/>
      <c r="G169" s="67"/>
      <c r="H169" s="13"/>
      <c r="I169" s="14"/>
      <c r="J169" s="6"/>
      <c r="K169" s="4"/>
    </row>
    <row r="170" spans="1:11" ht="15.6" outlineLevel="1" x14ac:dyDescent="0.25">
      <c r="A170" s="63"/>
      <c r="B170" s="144"/>
      <c r="C170" s="65"/>
      <c r="D170" s="66"/>
      <c r="E170" s="67"/>
      <c r="F170" s="67"/>
      <c r="G170" s="67"/>
      <c r="H170" s="13"/>
      <c r="I170" s="14"/>
      <c r="J170" s="6"/>
      <c r="K170" s="4"/>
    </row>
    <row r="171" spans="1:11" outlineLevel="1" x14ac:dyDescent="0.25">
      <c r="A171" s="63" t="s">
        <v>193</v>
      </c>
      <c r="B171" s="84" t="s">
        <v>669</v>
      </c>
      <c r="C171" s="65"/>
      <c r="D171" s="66"/>
      <c r="E171" s="67"/>
      <c r="F171" s="67"/>
      <c r="G171" s="67"/>
      <c r="H171" s="13"/>
      <c r="I171" s="14"/>
      <c r="J171" s="6"/>
      <c r="K171" s="4"/>
    </row>
    <row r="172" spans="1:11" outlineLevel="1" x14ac:dyDescent="0.25">
      <c r="A172" s="63"/>
      <c r="B172" s="71"/>
      <c r="C172" s="65"/>
      <c r="D172" s="66"/>
      <c r="E172" s="67"/>
      <c r="F172" s="67"/>
      <c r="G172" s="67"/>
      <c r="H172" s="13"/>
      <c r="I172" s="14"/>
      <c r="J172" s="6"/>
      <c r="K172" s="4"/>
    </row>
    <row r="173" spans="1:11" outlineLevel="1" x14ac:dyDescent="0.25">
      <c r="A173" s="63"/>
      <c r="B173" s="71" t="s">
        <v>670</v>
      </c>
      <c r="C173" s="65"/>
      <c r="D173" s="66"/>
      <c r="E173" s="67"/>
      <c r="F173" s="67"/>
      <c r="G173" s="67"/>
      <c r="H173" s="13"/>
      <c r="I173" s="14"/>
      <c r="J173" s="6"/>
      <c r="K173" s="4"/>
    </row>
    <row r="174" spans="1:11" outlineLevel="1" x14ac:dyDescent="0.25">
      <c r="A174" s="63"/>
      <c r="B174" s="71" t="s">
        <v>12</v>
      </c>
      <c r="C174" s="65"/>
      <c r="D174" s="66"/>
      <c r="E174" s="67"/>
      <c r="F174" s="67"/>
      <c r="G174" s="67"/>
      <c r="H174" s="13"/>
      <c r="I174" s="14"/>
      <c r="J174" s="6"/>
      <c r="K174" s="4"/>
    </row>
    <row r="175" spans="1:11" outlineLevel="1" x14ac:dyDescent="0.25">
      <c r="A175" s="63"/>
      <c r="B175" s="71" t="s">
        <v>154</v>
      </c>
      <c r="C175" s="65" t="s">
        <v>2</v>
      </c>
      <c r="D175" s="66">
        <v>1</v>
      </c>
      <c r="E175" s="67"/>
      <c r="F175" s="67"/>
      <c r="G175" s="67"/>
      <c r="H175" s="13"/>
      <c r="I175" s="14"/>
      <c r="J175" s="6"/>
      <c r="K175" s="4"/>
    </row>
    <row r="176" spans="1:11" outlineLevel="1" x14ac:dyDescent="0.25">
      <c r="A176" s="63"/>
      <c r="B176" s="71"/>
      <c r="C176" s="65"/>
      <c r="D176" s="66"/>
      <c r="E176" s="67"/>
      <c r="F176" s="67"/>
      <c r="G176" s="67"/>
      <c r="H176" s="13"/>
      <c r="I176" s="14"/>
      <c r="J176" s="6"/>
      <c r="K176" s="4"/>
    </row>
    <row r="177" spans="1:11" outlineLevel="1" x14ac:dyDescent="0.25">
      <c r="A177" s="63"/>
      <c r="B177" s="71" t="s">
        <v>194</v>
      </c>
      <c r="C177" s="65" t="s">
        <v>1</v>
      </c>
      <c r="D177" s="66">
        <v>1.5</v>
      </c>
      <c r="E177" s="67"/>
      <c r="F177" s="67"/>
      <c r="G177" s="67"/>
      <c r="H177" s="13"/>
      <c r="I177" s="14"/>
      <c r="J177" s="6"/>
      <c r="K177" s="4"/>
    </row>
    <row r="178" spans="1:11" outlineLevel="1" x14ac:dyDescent="0.25">
      <c r="A178" s="63"/>
      <c r="B178" s="71"/>
      <c r="C178" s="65"/>
      <c r="D178" s="66"/>
      <c r="E178" s="67"/>
      <c r="F178" s="67"/>
      <c r="G178" s="67"/>
      <c r="H178" s="13"/>
      <c r="I178" s="14"/>
      <c r="J178" s="6"/>
      <c r="K178" s="4"/>
    </row>
    <row r="179" spans="1:11" outlineLevel="1" x14ac:dyDescent="0.25">
      <c r="A179" s="63" t="s">
        <v>195</v>
      </c>
      <c r="B179" s="84" t="s">
        <v>64</v>
      </c>
      <c r="C179" s="65"/>
      <c r="D179" s="66"/>
      <c r="E179" s="67"/>
      <c r="F179" s="67"/>
      <c r="G179" s="67"/>
      <c r="H179" s="13"/>
      <c r="I179" s="14"/>
      <c r="J179" s="6"/>
      <c r="K179" s="4"/>
    </row>
    <row r="180" spans="1:11" outlineLevel="1" x14ac:dyDescent="0.25">
      <c r="A180" s="63"/>
      <c r="B180" s="71"/>
      <c r="C180" s="65"/>
      <c r="D180" s="66"/>
      <c r="E180" s="67"/>
      <c r="F180" s="67"/>
      <c r="G180" s="67"/>
      <c r="H180" s="13"/>
      <c r="I180" s="14"/>
      <c r="J180" s="6"/>
      <c r="K180" s="4"/>
    </row>
    <row r="181" spans="1:11" ht="96.6" outlineLevel="1" x14ac:dyDescent="0.25">
      <c r="A181" s="63"/>
      <c r="B181" s="71" t="s">
        <v>196</v>
      </c>
      <c r="C181" s="65" t="s">
        <v>2</v>
      </c>
      <c r="D181" s="66">
        <v>1</v>
      </c>
      <c r="E181" s="67"/>
      <c r="F181" s="67"/>
      <c r="G181" s="67"/>
      <c r="H181" s="13"/>
      <c r="I181" s="14"/>
      <c r="J181" s="6"/>
      <c r="K181" s="4"/>
    </row>
    <row r="182" spans="1:11" outlineLevel="1" x14ac:dyDescent="0.25">
      <c r="A182" s="63"/>
      <c r="B182" s="71"/>
      <c r="C182" s="65"/>
      <c r="D182" s="66"/>
      <c r="E182" s="67"/>
      <c r="F182" s="67"/>
      <c r="G182" s="67"/>
      <c r="H182" s="13"/>
      <c r="I182" s="14"/>
      <c r="J182" s="6"/>
      <c r="K182" s="4"/>
    </row>
    <row r="183" spans="1:11" ht="110.4" outlineLevel="1" x14ac:dyDescent="0.25">
      <c r="A183" s="63"/>
      <c r="B183" s="71" t="s">
        <v>197</v>
      </c>
      <c r="C183" s="65" t="s">
        <v>2</v>
      </c>
      <c r="D183" s="66">
        <v>1</v>
      </c>
      <c r="E183" s="67"/>
      <c r="F183" s="67"/>
      <c r="G183" s="67"/>
      <c r="H183" s="13"/>
      <c r="I183" s="14"/>
      <c r="J183" s="6"/>
      <c r="K183" s="4"/>
    </row>
    <row r="184" spans="1:11" outlineLevel="1" x14ac:dyDescent="0.25">
      <c r="A184" s="63"/>
      <c r="B184" s="71"/>
      <c r="C184" s="65"/>
      <c r="D184" s="66"/>
      <c r="E184" s="67"/>
      <c r="F184" s="67"/>
      <c r="G184" s="67"/>
      <c r="H184" s="13"/>
      <c r="I184" s="14"/>
      <c r="J184" s="6"/>
      <c r="K184" s="4"/>
    </row>
    <row r="185" spans="1:11" ht="69" outlineLevel="1" x14ac:dyDescent="0.25">
      <c r="A185" s="63"/>
      <c r="B185" s="71" t="s">
        <v>198</v>
      </c>
      <c r="C185" s="65" t="s">
        <v>2</v>
      </c>
      <c r="D185" s="66">
        <v>1</v>
      </c>
      <c r="E185" s="67"/>
      <c r="F185" s="67"/>
      <c r="G185" s="67"/>
      <c r="H185" s="13"/>
      <c r="I185" s="14"/>
      <c r="J185" s="6"/>
      <c r="K185" s="4"/>
    </row>
    <row r="186" spans="1:11" outlineLevel="1" x14ac:dyDescent="0.25">
      <c r="A186" s="63"/>
      <c r="B186" s="71"/>
      <c r="C186" s="65"/>
      <c r="D186" s="66"/>
      <c r="E186" s="67"/>
      <c r="F186" s="67"/>
      <c r="G186" s="67"/>
      <c r="H186" s="13"/>
      <c r="I186" s="14"/>
      <c r="J186" s="6"/>
      <c r="K186" s="4"/>
    </row>
    <row r="187" spans="1:11" outlineLevel="1" x14ac:dyDescent="0.25">
      <c r="A187" s="63" t="s">
        <v>199</v>
      </c>
      <c r="B187" s="84" t="s">
        <v>200</v>
      </c>
      <c r="C187" s="65"/>
      <c r="D187" s="66"/>
      <c r="E187" s="67"/>
      <c r="F187" s="67"/>
      <c r="G187" s="67"/>
      <c r="H187" s="13"/>
      <c r="I187" s="14"/>
      <c r="J187" s="6"/>
      <c r="K187" s="4"/>
    </row>
    <row r="188" spans="1:11" outlineLevel="1" x14ac:dyDescent="0.25">
      <c r="A188" s="63"/>
      <c r="B188" s="71"/>
      <c r="C188" s="65"/>
      <c r="D188" s="66"/>
      <c r="E188" s="67"/>
      <c r="F188" s="67"/>
      <c r="G188" s="67"/>
      <c r="H188" s="13"/>
      <c r="I188" s="14"/>
      <c r="J188" s="6"/>
      <c r="K188" s="4"/>
    </row>
    <row r="189" spans="1:11" outlineLevel="1" x14ac:dyDescent="0.25">
      <c r="A189" s="63"/>
      <c r="B189" s="71" t="s">
        <v>201</v>
      </c>
      <c r="C189" s="65"/>
      <c r="D189" s="66"/>
      <c r="E189" s="67"/>
      <c r="F189" s="67"/>
      <c r="G189" s="67"/>
      <c r="H189" s="13"/>
      <c r="I189" s="14"/>
      <c r="J189" s="6"/>
      <c r="K189" s="4"/>
    </row>
    <row r="190" spans="1:11" outlineLevel="1" x14ac:dyDescent="0.25">
      <c r="A190" s="63"/>
      <c r="B190" s="71" t="s">
        <v>202</v>
      </c>
      <c r="C190" s="65" t="s">
        <v>2</v>
      </c>
      <c r="D190" s="66">
        <v>1</v>
      </c>
      <c r="E190" s="67"/>
      <c r="F190" s="67"/>
      <c r="G190" s="67"/>
      <c r="H190" s="13"/>
      <c r="I190" s="14"/>
      <c r="J190" s="6"/>
      <c r="K190" s="4"/>
    </row>
    <row r="191" spans="1:11" outlineLevel="1" x14ac:dyDescent="0.25">
      <c r="A191" s="63"/>
      <c r="B191" s="71"/>
      <c r="C191" s="65"/>
      <c r="D191" s="66"/>
      <c r="E191" s="67"/>
      <c r="F191" s="67"/>
      <c r="G191" s="67"/>
      <c r="H191" s="13"/>
      <c r="I191" s="14"/>
      <c r="J191" s="6"/>
      <c r="K191" s="4"/>
    </row>
    <row r="192" spans="1:11" outlineLevel="1" x14ac:dyDescent="0.25">
      <c r="A192" s="63" t="s">
        <v>203</v>
      </c>
      <c r="B192" s="84" t="s">
        <v>204</v>
      </c>
      <c r="C192" s="65"/>
      <c r="D192" s="66"/>
      <c r="E192" s="67"/>
      <c r="F192" s="67"/>
      <c r="G192" s="67"/>
      <c r="H192" s="13"/>
      <c r="I192" s="14"/>
      <c r="J192" s="6"/>
      <c r="K192" s="4"/>
    </row>
    <row r="193" spans="1:11" outlineLevel="1" x14ac:dyDescent="0.25">
      <c r="A193" s="63"/>
      <c r="B193" s="71"/>
      <c r="C193" s="65"/>
      <c r="D193" s="66"/>
      <c r="E193" s="67"/>
      <c r="F193" s="67"/>
      <c r="G193" s="67"/>
      <c r="H193" s="13"/>
      <c r="I193" s="14"/>
      <c r="J193" s="6"/>
      <c r="K193" s="4"/>
    </row>
    <row r="194" spans="1:11" outlineLevel="1" x14ac:dyDescent="0.25">
      <c r="A194" s="63"/>
      <c r="B194" s="71" t="s">
        <v>444</v>
      </c>
      <c r="C194" s="65"/>
      <c r="D194" s="66"/>
      <c r="E194" s="67"/>
      <c r="F194" s="67"/>
      <c r="G194" s="67"/>
      <c r="H194" s="13"/>
      <c r="I194" s="14"/>
      <c r="J194" s="6"/>
      <c r="K194" s="4"/>
    </row>
    <row r="195" spans="1:11" outlineLevel="1" x14ac:dyDescent="0.25">
      <c r="A195" s="63"/>
      <c r="B195" s="71" t="s">
        <v>356</v>
      </c>
      <c r="C195" s="65" t="s">
        <v>2</v>
      </c>
      <c r="D195" s="66">
        <v>1</v>
      </c>
      <c r="E195" s="67"/>
      <c r="F195" s="67"/>
      <c r="G195" s="67"/>
      <c r="H195" s="13"/>
      <c r="I195" s="14"/>
      <c r="J195" s="6"/>
      <c r="K195" s="4"/>
    </row>
    <row r="196" spans="1:11" outlineLevel="1" x14ac:dyDescent="0.25">
      <c r="A196" s="63"/>
      <c r="B196" s="71"/>
      <c r="C196" s="65"/>
      <c r="D196" s="66"/>
      <c r="E196" s="67"/>
      <c r="F196" s="67"/>
      <c r="G196" s="67"/>
      <c r="H196" s="13"/>
      <c r="I196" s="14"/>
      <c r="J196" s="6"/>
      <c r="K196" s="4"/>
    </row>
    <row r="197" spans="1:11" outlineLevel="1" x14ac:dyDescent="0.25">
      <c r="A197" s="63"/>
      <c r="B197" s="71" t="s">
        <v>445</v>
      </c>
      <c r="C197" s="65"/>
      <c r="D197" s="66"/>
      <c r="E197" s="67"/>
      <c r="F197" s="67"/>
      <c r="G197" s="67"/>
      <c r="H197" s="13"/>
      <c r="I197" s="14"/>
      <c r="J197" s="6"/>
      <c r="K197" s="4"/>
    </row>
    <row r="198" spans="1:11" outlineLevel="1" x14ac:dyDescent="0.25">
      <c r="A198" s="63"/>
      <c r="B198" s="71" t="s">
        <v>446</v>
      </c>
      <c r="C198" s="65" t="s">
        <v>2</v>
      </c>
      <c r="D198" s="66">
        <v>1</v>
      </c>
      <c r="E198" s="67"/>
      <c r="F198" s="67"/>
      <c r="G198" s="67"/>
      <c r="H198" s="13"/>
      <c r="I198" s="14"/>
      <c r="J198" s="6"/>
      <c r="K198" s="4"/>
    </row>
    <row r="199" spans="1:11" outlineLevel="1" x14ac:dyDescent="0.25">
      <c r="A199" s="63"/>
      <c r="B199" s="71" t="s">
        <v>447</v>
      </c>
      <c r="C199" s="65" t="s">
        <v>2</v>
      </c>
      <c r="D199" s="66">
        <v>1</v>
      </c>
      <c r="E199" s="67"/>
      <c r="F199" s="67"/>
      <c r="G199" s="67"/>
      <c r="H199" s="13"/>
      <c r="I199" s="14"/>
      <c r="J199" s="6"/>
      <c r="K199" s="4"/>
    </row>
    <row r="200" spans="1:11" outlineLevel="1" x14ac:dyDescent="0.25">
      <c r="A200" s="63"/>
      <c r="B200" s="71" t="s">
        <v>448</v>
      </c>
      <c r="C200" s="65" t="s">
        <v>2</v>
      </c>
      <c r="D200" s="66">
        <v>1</v>
      </c>
      <c r="E200" s="67"/>
      <c r="F200" s="67"/>
      <c r="G200" s="67"/>
      <c r="H200" s="13"/>
      <c r="I200" s="14"/>
      <c r="J200" s="6"/>
      <c r="K200" s="4"/>
    </row>
    <row r="201" spans="1:11" outlineLevel="1" x14ac:dyDescent="0.25">
      <c r="A201" s="63"/>
      <c r="B201" s="71"/>
      <c r="C201" s="65"/>
      <c r="D201" s="66"/>
      <c r="E201" s="67"/>
      <c r="F201" s="67"/>
      <c r="G201" s="67"/>
      <c r="H201" s="13"/>
      <c r="I201" s="14"/>
      <c r="J201" s="6"/>
      <c r="K201" s="4"/>
    </row>
    <row r="202" spans="1:11" outlineLevel="1" x14ac:dyDescent="0.25">
      <c r="A202" s="63"/>
      <c r="B202" s="71" t="s">
        <v>108</v>
      </c>
      <c r="C202" s="65" t="s">
        <v>2</v>
      </c>
      <c r="D202" s="66">
        <v>1</v>
      </c>
      <c r="E202" s="67"/>
      <c r="F202" s="67"/>
      <c r="G202" s="67"/>
      <c r="H202" s="13"/>
      <c r="I202" s="14"/>
      <c r="J202" s="6"/>
      <c r="K202" s="4"/>
    </row>
    <row r="203" spans="1:11" outlineLevel="1" x14ac:dyDescent="0.25">
      <c r="A203" s="63"/>
      <c r="B203" s="71"/>
      <c r="C203" s="65"/>
      <c r="D203" s="66"/>
      <c r="E203" s="67"/>
      <c r="F203" s="67"/>
      <c r="G203" s="67"/>
      <c r="H203" s="13"/>
      <c r="I203" s="14"/>
      <c r="J203" s="6"/>
      <c r="K203" s="4"/>
    </row>
    <row r="204" spans="1:11" outlineLevel="1" x14ac:dyDescent="0.25">
      <c r="A204" s="63" t="s">
        <v>205</v>
      </c>
      <c r="B204" s="84" t="s">
        <v>206</v>
      </c>
      <c r="C204" s="65"/>
      <c r="D204" s="66"/>
      <c r="E204" s="67"/>
      <c r="F204" s="67"/>
      <c r="G204" s="67"/>
      <c r="H204" s="13"/>
      <c r="I204" s="14"/>
      <c r="J204" s="6"/>
      <c r="K204" s="4"/>
    </row>
    <row r="205" spans="1:11" outlineLevel="1" x14ac:dyDescent="0.25">
      <c r="A205" s="63"/>
      <c r="B205" s="71"/>
      <c r="C205" s="65"/>
      <c r="D205" s="66"/>
      <c r="E205" s="67"/>
      <c r="F205" s="67"/>
      <c r="G205" s="67"/>
      <c r="H205" s="13"/>
      <c r="I205" s="14"/>
      <c r="J205" s="6"/>
      <c r="K205" s="4"/>
    </row>
    <row r="206" spans="1:11" ht="27.6" outlineLevel="1" x14ac:dyDescent="0.25">
      <c r="A206" s="63"/>
      <c r="B206" s="71" t="s">
        <v>209</v>
      </c>
      <c r="C206" s="65"/>
      <c r="D206" s="66"/>
      <c r="E206" s="67"/>
      <c r="F206" s="67"/>
      <c r="G206" s="67"/>
      <c r="H206" s="13"/>
      <c r="I206" s="14"/>
      <c r="J206" s="6"/>
      <c r="K206" s="4"/>
    </row>
    <row r="207" spans="1:11" outlineLevel="1" x14ac:dyDescent="0.25">
      <c r="A207" s="63"/>
      <c r="B207" s="71" t="s">
        <v>207</v>
      </c>
      <c r="C207" s="65"/>
      <c r="D207" s="66"/>
      <c r="E207" s="67"/>
      <c r="F207" s="67"/>
      <c r="G207" s="67"/>
      <c r="H207" s="13"/>
      <c r="I207" s="14"/>
      <c r="J207" s="6"/>
      <c r="K207" s="4"/>
    </row>
    <row r="208" spans="1:11" outlineLevel="1" x14ac:dyDescent="0.25">
      <c r="A208" s="63"/>
      <c r="B208" s="71" t="s">
        <v>208</v>
      </c>
      <c r="C208" s="65"/>
      <c r="D208" s="66"/>
      <c r="E208" s="67"/>
      <c r="F208" s="67"/>
      <c r="G208" s="67"/>
      <c r="H208" s="13"/>
      <c r="I208" s="14"/>
      <c r="J208" s="6"/>
      <c r="K208" s="4"/>
    </row>
    <row r="209" spans="1:11" outlineLevel="1" x14ac:dyDescent="0.25">
      <c r="A209" s="63"/>
      <c r="B209" s="71" t="s">
        <v>12</v>
      </c>
      <c r="C209" s="65"/>
      <c r="D209" s="66"/>
      <c r="E209" s="67"/>
      <c r="F209" s="67"/>
      <c r="G209" s="67"/>
      <c r="H209" s="13"/>
      <c r="I209" s="14"/>
      <c r="J209" s="6"/>
      <c r="K209" s="4"/>
    </row>
    <row r="210" spans="1:11" outlineLevel="1" x14ac:dyDescent="0.25">
      <c r="A210" s="63"/>
      <c r="B210" s="71" t="s">
        <v>13</v>
      </c>
      <c r="C210" s="65" t="s">
        <v>2</v>
      </c>
      <c r="D210" s="66">
        <v>1</v>
      </c>
      <c r="E210" s="67"/>
      <c r="F210" s="67"/>
      <c r="G210" s="67"/>
      <c r="H210" s="13"/>
      <c r="I210" s="14"/>
      <c r="J210" s="6"/>
      <c r="K210" s="4"/>
    </row>
    <row r="211" spans="1:11" outlineLevel="1" x14ac:dyDescent="0.25">
      <c r="A211" s="63"/>
      <c r="B211" s="71"/>
      <c r="C211" s="65"/>
      <c r="D211" s="66"/>
      <c r="E211" s="67"/>
      <c r="F211" s="67"/>
      <c r="G211" s="67"/>
      <c r="H211" s="13"/>
      <c r="I211" s="14"/>
      <c r="J211" s="6"/>
      <c r="K211" s="4"/>
    </row>
    <row r="212" spans="1:11" ht="14.4" outlineLevel="1" x14ac:dyDescent="0.25">
      <c r="A212" s="63"/>
      <c r="B212" s="146" t="s">
        <v>210</v>
      </c>
      <c r="C212" s="65" t="s">
        <v>2</v>
      </c>
      <c r="D212" s="66">
        <v>1</v>
      </c>
      <c r="E212" s="67"/>
      <c r="F212" s="67"/>
      <c r="G212" s="67"/>
      <c r="H212" s="13"/>
      <c r="I212" s="14"/>
      <c r="J212" s="6"/>
      <c r="K212" s="4"/>
    </row>
    <row r="213" spans="1:11" ht="14.4" outlineLevel="1" x14ac:dyDescent="0.25">
      <c r="A213" s="63"/>
      <c r="B213" s="146" t="s">
        <v>211</v>
      </c>
      <c r="C213" s="65" t="s">
        <v>2</v>
      </c>
      <c r="D213" s="66">
        <v>1</v>
      </c>
      <c r="E213" s="67"/>
      <c r="F213" s="67"/>
      <c r="G213" s="67"/>
      <c r="H213" s="13"/>
      <c r="I213" s="14"/>
      <c r="J213" s="6"/>
      <c r="K213" s="4"/>
    </row>
    <row r="214" spans="1:11" outlineLevel="1" x14ac:dyDescent="0.25">
      <c r="A214" s="63"/>
      <c r="B214" s="147"/>
      <c r="C214" s="65"/>
      <c r="D214" s="66"/>
      <c r="E214" s="67"/>
      <c r="F214" s="67"/>
      <c r="G214" s="67"/>
      <c r="H214" s="13"/>
      <c r="I214" s="14"/>
      <c r="J214" s="6"/>
      <c r="K214" s="4"/>
    </row>
    <row r="215" spans="1:11" outlineLevel="1" x14ac:dyDescent="0.25">
      <c r="A215" s="63" t="s">
        <v>212</v>
      </c>
      <c r="B215" s="84" t="s">
        <v>213</v>
      </c>
      <c r="C215" s="65"/>
      <c r="D215" s="66"/>
      <c r="E215" s="67"/>
      <c r="F215" s="67"/>
      <c r="G215" s="67"/>
      <c r="H215" s="13"/>
      <c r="I215" s="14"/>
      <c r="J215" s="6"/>
      <c r="K215" s="4"/>
    </row>
    <row r="216" spans="1:11" outlineLevel="1" x14ac:dyDescent="0.25">
      <c r="A216" s="63"/>
      <c r="B216" s="71"/>
      <c r="C216" s="65"/>
      <c r="D216" s="66"/>
      <c r="E216" s="67"/>
      <c r="F216" s="67"/>
      <c r="G216" s="67"/>
      <c r="H216" s="13"/>
      <c r="I216" s="14"/>
      <c r="J216" s="6"/>
      <c r="K216" s="4"/>
    </row>
    <row r="217" spans="1:11" ht="55.2" outlineLevel="1" x14ac:dyDescent="0.25">
      <c r="A217" s="63"/>
      <c r="B217" s="71" t="s">
        <v>654</v>
      </c>
      <c r="C217" s="65" t="s">
        <v>2</v>
      </c>
      <c r="D217" s="66">
        <v>1</v>
      </c>
      <c r="E217" s="67"/>
      <c r="F217" s="67"/>
      <c r="G217" s="67"/>
      <c r="H217" s="13"/>
      <c r="I217" s="14"/>
      <c r="J217" s="6"/>
      <c r="K217" s="4"/>
    </row>
    <row r="218" spans="1:11" outlineLevel="1" x14ac:dyDescent="0.25">
      <c r="A218" s="63"/>
      <c r="B218" s="71"/>
      <c r="C218" s="77"/>
      <c r="D218" s="77"/>
      <c r="E218" s="67"/>
      <c r="F218" s="67"/>
      <c r="G218" s="67"/>
      <c r="H218" s="13"/>
      <c r="I218" s="14"/>
      <c r="J218" s="6"/>
      <c r="K218" s="4"/>
    </row>
    <row r="219" spans="1:11" outlineLevel="1" x14ac:dyDescent="0.25">
      <c r="A219" s="63"/>
      <c r="B219" s="71" t="s">
        <v>450</v>
      </c>
      <c r="C219" s="65" t="s">
        <v>7</v>
      </c>
      <c r="D219" s="66">
        <v>2</v>
      </c>
      <c r="E219" s="67"/>
      <c r="F219" s="67"/>
      <c r="G219" s="67"/>
      <c r="H219" s="13"/>
      <c r="I219" s="14"/>
      <c r="J219" s="6"/>
      <c r="K219" s="4"/>
    </row>
    <row r="220" spans="1:11" outlineLevel="1" x14ac:dyDescent="0.25">
      <c r="A220" s="63"/>
      <c r="B220" s="71" t="s">
        <v>451</v>
      </c>
      <c r="C220" s="65" t="s">
        <v>7</v>
      </c>
      <c r="D220" s="66">
        <v>1</v>
      </c>
      <c r="E220" s="67"/>
      <c r="F220" s="67"/>
      <c r="G220" s="67"/>
      <c r="H220" s="13"/>
      <c r="I220" s="14"/>
      <c r="J220" s="6"/>
      <c r="K220" s="4"/>
    </row>
    <row r="221" spans="1:11" outlineLevel="1" x14ac:dyDescent="0.25">
      <c r="A221" s="63"/>
      <c r="B221" s="71" t="s">
        <v>452</v>
      </c>
      <c r="C221" s="65" t="s">
        <v>7</v>
      </c>
      <c r="D221" s="66">
        <v>1</v>
      </c>
      <c r="E221" s="67"/>
      <c r="F221" s="67"/>
      <c r="G221" s="67"/>
      <c r="H221" s="13"/>
      <c r="I221" s="14"/>
      <c r="J221" s="6"/>
      <c r="K221" s="4"/>
    </row>
    <row r="222" spans="1:11" outlineLevel="1" x14ac:dyDescent="0.25">
      <c r="A222" s="63"/>
      <c r="B222" s="71" t="s">
        <v>453</v>
      </c>
      <c r="C222" s="65" t="s">
        <v>7</v>
      </c>
      <c r="D222" s="66">
        <v>2</v>
      </c>
      <c r="E222" s="67"/>
      <c r="F222" s="67"/>
      <c r="G222" s="67"/>
      <c r="H222" s="13"/>
      <c r="I222" s="14"/>
      <c r="J222" s="6"/>
      <c r="K222" s="4"/>
    </row>
    <row r="223" spans="1:11" outlineLevel="1" x14ac:dyDescent="0.25">
      <c r="A223" s="63"/>
      <c r="B223" s="71" t="s">
        <v>449</v>
      </c>
      <c r="C223" s="65"/>
      <c r="D223" s="66"/>
      <c r="E223" s="67"/>
      <c r="F223" s="67"/>
      <c r="G223" s="67"/>
      <c r="H223" s="13"/>
      <c r="I223" s="14"/>
      <c r="J223" s="6"/>
      <c r="K223" s="4"/>
    </row>
    <row r="224" spans="1:11" outlineLevel="1" x14ac:dyDescent="0.25">
      <c r="A224" s="63"/>
      <c r="B224" s="71" t="s">
        <v>450</v>
      </c>
      <c r="C224" s="65" t="s">
        <v>7</v>
      </c>
      <c r="D224" s="66">
        <v>1</v>
      </c>
      <c r="E224" s="67"/>
      <c r="F224" s="67"/>
      <c r="G224" s="67"/>
      <c r="H224" s="13"/>
      <c r="I224" s="14"/>
      <c r="J224" s="6"/>
      <c r="K224" s="4"/>
    </row>
    <row r="225" spans="1:11" outlineLevel="1" x14ac:dyDescent="0.25">
      <c r="A225" s="63"/>
      <c r="B225" s="71" t="s">
        <v>671</v>
      </c>
      <c r="C225" s="65"/>
      <c r="D225" s="66"/>
      <c r="E225" s="67"/>
      <c r="F225" s="67"/>
      <c r="G225" s="67"/>
      <c r="H225" s="13"/>
      <c r="I225" s="14"/>
      <c r="J225" s="6"/>
      <c r="K225" s="4"/>
    </row>
    <row r="226" spans="1:11" outlineLevel="1" x14ac:dyDescent="0.25">
      <c r="A226" s="63"/>
      <c r="B226" s="71" t="s">
        <v>450</v>
      </c>
      <c r="C226" s="65" t="s">
        <v>7</v>
      </c>
      <c r="D226" s="66">
        <v>1</v>
      </c>
      <c r="E226" s="67"/>
      <c r="F226" s="67"/>
      <c r="G226" s="67"/>
      <c r="H226" s="13"/>
      <c r="I226" s="14"/>
      <c r="J226" s="6"/>
      <c r="K226" s="4"/>
    </row>
    <row r="227" spans="1:11" outlineLevel="1" x14ac:dyDescent="0.25">
      <c r="A227" s="63"/>
      <c r="B227" s="71" t="s">
        <v>455</v>
      </c>
      <c r="C227" s="65" t="s">
        <v>7</v>
      </c>
      <c r="D227" s="66">
        <v>1</v>
      </c>
      <c r="E227" s="67"/>
      <c r="F227" s="67"/>
      <c r="G227" s="67"/>
      <c r="H227" s="13"/>
      <c r="I227" s="14"/>
      <c r="J227" s="6"/>
      <c r="K227" s="4"/>
    </row>
    <row r="228" spans="1:11" outlineLevel="1" x14ac:dyDescent="0.25">
      <c r="A228" s="63"/>
      <c r="B228" s="71" t="s">
        <v>456</v>
      </c>
      <c r="C228" s="65" t="s">
        <v>7</v>
      </c>
      <c r="D228" s="66">
        <v>1</v>
      </c>
      <c r="E228" s="67"/>
      <c r="F228" s="67"/>
      <c r="G228" s="67"/>
      <c r="H228" s="13"/>
      <c r="I228" s="14"/>
      <c r="J228" s="6"/>
      <c r="K228" s="4"/>
    </row>
    <row r="229" spans="1:11" outlineLevel="1" x14ac:dyDescent="0.25">
      <c r="A229" s="63"/>
      <c r="B229" s="71" t="s">
        <v>457</v>
      </c>
      <c r="C229" s="65" t="s">
        <v>7</v>
      </c>
      <c r="D229" s="66">
        <v>1</v>
      </c>
      <c r="E229" s="67"/>
      <c r="F229" s="67"/>
      <c r="G229" s="67"/>
      <c r="H229" s="13"/>
      <c r="I229" s="14"/>
      <c r="J229" s="6"/>
      <c r="K229" s="4"/>
    </row>
    <row r="230" spans="1:11" outlineLevel="1" x14ac:dyDescent="0.25">
      <c r="A230" s="63"/>
      <c r="B230" s="71" t="s">
        <v>672</v>
      </c>
      <c r="C230" s="65"/>
      <c r="D230" s="66"/>
      <c r="E230" s="67"/>
      <c r="F230" s="67"/>
      <c r="G230" s="67"/>
      <c r="H230" s="13"/>
      <c r="I230" s="14"/>
      <c r="J230" s="6"/>
      <c r="K230" s="4"/>
    </row>
    <row r="231" spans="1:11" outlineLevel="1" x14ac:dyDescent="0.25">
      <c r="A231" s="63"/>
      <c r="B231" s="71" t="s">
        <v>581</v>
      </c>
      <c r="C231" s="65" t="s">
        <v>7</v>
      </c>
      <c r="D231" s="66">
        <v>1</v>
      </c>
      <c r="E231" s="67"/>
      <c r="F231" s="67"/>
      <c r="G231" s="67"/>
      <c r="H231" s="13"/>
      <c r="I231" s="14"/>
      <c r="J231" s="6"/>
      <c r="K231" s="4"/>
    </row>
    <row r="232" spans="1:11" outlineLevel="1" x14ac:dyDescent="0.25">
      <c r="A232" s="63"/>
      <c r="B232" s="71" t="s">
        <v>455</v>
      </c>
      <c r="C232" s="65" t="s">
        <v>7</v>
      </c>
      <c r="D232" s="66">
        <v>1</v>
      </c>
      <c r="E232" s="67"/>
      <c r="F232" s="67"/>
      <c r="G232" s="67"/>
      <c r="H232" s="13"/>
      <c r="I232" s="14"/>
      <c r="J232" s="6"/>
      <c r="K232" s="4"/>
    </row>
    <row r="233" spans="1:11" outlineLevel="1" x14ac:dyDescent="0.25">
      <c r="A233" s="63"/>
      <c r="B233" s="71" t="s">
        <v>459</v>
      </c>
      <c r="C233" s="65" t="s">
        <v>7</v>
      </c>
      <c r="D233" s="66">
        <v>2</v>
      </c>
      <c r="E233" s="67"/>
      <c r="F233" s="67"/>
      <c r="G233" s="67"/>
      <c r="H233" s="13"/>
      <c r="I233" s="14"/>
      <c r="J233" s="6"/>
      <c r="K233" s="4"/>
    </row>
    <row r="234" spans="1:11" outlineLevel="1" x14ac:dyDescent="0.25">
      <c r="A234" s="63"/>
      <c r="B234" s="71"/>
      <c r="C234" s="65"/>
      <c r="D234" s="66"/>
      <c r="E234" s="67"/>
      <c r="F234" s="67"/>
      <c r="G234" s="67"/>
      <c r="H234" s="13"/>
      <c r="I234" s="14"/>
      <c r="J234" s="6"/>
      <c r="K234" s="4"/>
    </row>
    <row r="235" spans="1:11" outlineLevel="1" x14ac:dyDescent="0.25">
      <c r="A235" s="63" t="s">
        <v>215</v>
      </c>
      <c r="B235" s="84" t="s">
        <v>216</v>
      </c>
      <c r="C235" s="65"/>
      <c r="D235" s="66"/>
      <c r="E235" s="67"/>
      <c r="F235" s="67"/>
      <c r="G235" s="67"/>
      <c r="H235" s="13"/>
      <c r="I235" s="14"/>
      <c r="J235" s="6"/>
      <c r="K235" s="4"/>
    </row>
    <row r="236" spans="1:11" outlineLevel="1" x14ac:dyDescent="0.25">
      <c r="A236" s="63"/>
      <c r="B236" s="71"/>
      <c r="C236" s="65"/>
      <c r="D236" s="66"/>
      <c r="E236" s="67"/>
      <c r="F236" s="67"/>
      <c r="G236" s="67"/>
      <c r="H236" s="13"/>
      <c r="I236" s="14"/>
      <c r="J236" s="6"/>
      <c r="K236" s="4"/>
    </row>
    <row r="237" spans="1:11" outlineLevel="1" x14ac:dyDescent="0.25">
      <c r="A237" s="63"/>
      <c r="B237" s="71" t="s">
        <v>217</v>
      </c>
      <c r="C237" s="65"/>
      <c r="D237" s="66"/>
      <c r="E237" s="67"/>
      <c r="F237" s="67"/>
      <c r="G237" s="67"/>
      <c r="H237" s="13"/>
      <c r="I237" s="14"/>
      <c r="J237" s="6"/>
      <c r="K237" s="4"/>
    </row>
    <row r="238" spans="1:11" outlineLevel="1" x14ac:dyDescent="0.25">
      <c r="A238" s="63"/>
      <c r="B238" s="71" t="s">
        <v>408</v>
      </c>
      <c r="C238" s="65" t="s">
        <v>7</v>
      </c>
      <c r="D238" s="66">
        <v>1</v>
      </c>
      <c r="E238" s="67"/>
      <c r="F238" s="67"/>
      <c r="G238" s="67"/>
      <c r="H238" s="13"/>
      <c r="I238" s="14"/>
      <c r="J238" s="6"/>
      <c r="K238" s="4"/>
    </row>
    <row r="239" spans="1:11" outlineLevel="1" x14ac:dyDescent="0.25">
      <c r="A239" s="63"/>
      <c r="B239" s="71" t="s">
        <v>218</v>
      </c>
      <c r="C239" s="65" t="s">
        <v>7</v>
      </c>
      <c r="D239" s="66">
        <v>1</v>
      </c>
      <c r="E239" s="67"/>
      <c r="F239" s="67"/>
      <c r="G239" s="67"/>
      <c r="H239" s="13"/>
      <c r="I239" s="14"/>
      <c r="J239" s="6"/>
      <c r="K239" s="4"/>
    </row>
    <row r="240" spans="1:11" outlineLevel="1" x14ac:dyDescent="0.25">
      <c r="A240" s="63"/>
      <c r="B240" s="71" t="s">
        <v>219</v>
      </c>
      <c r="C240" s="65" t="s">
        <v>220</v>
      </c>
      <c r="D240" s="66" t="s">
        <v>221</v>
      </c>
      <c r="E240" s="67"/>
      <c r="F240" s="67"/>
      <c r="G240" s="67"/>
      <c r="H240" s="13"/>
      <c r="I240" s="14"/>
      <c r="J240" s="6"/>
      <c r="K240" s="4"/>
    </row>
    <row r="241" spans="1:11" outlineLevel="1" x14ac:dyDescent="0.25">
      <c r="A241" s="63"/>
      <c r="B241" s="77" t="s">
        <v>222</v>
      </c>
      <c r="C241" s="65" t="s">
        <v>2</v>
      </c>
      <c r="D241" s="66">
        <v>1</v>
      </c>
      <c r="E241" s="67"/>
      <c r="F241" s="67"/>
      <c r="G241" s="67"/>
      <c r="H241" s="13"/>
      <c r="I241" s="14"/>
      <c r="J241" s="6"/>
      <c r="K241" s="4"/>
    </row>
    <row r="242" spans="1:11" outlineLevel="1" x14ac:dyDescent="0.25">
      <c r="A242" s="63"/>
      <c r="B242" s="71"/>
      <c r="C242" s="65"/>
      <c r="D242" s="66"/>
      <c r="E242" s="67"/>
      <c r="F242" s="67"/>
      <c r="G242" s="67"/>
      <c r="H242" s="13"/>
      <c r="I242" s="14"/>
      <c r="J242" s="6"/>
      <c r="K242" s="4"/>
    </row>
    <row r="243" spans="1:11" outlineLevel="1" x14ac:dyDescent="0.25">
      <c r="A243" s="63"/>
      <c r="B243" s="71" t="s">
        <v>223</v>
      </c>
      <c r="C243" s="65" t="s">
        <v>2</v>
      </c>
      <c r="D243" s="66">
        <v>1</v>
      </c>
      <c r="E243" s="67"/>
      <c r="F243" s="67"/>
      <c r="G243" s="67"/>
      <c r="H243" s="13"/>
      <c r="I243" s="14"/>
      <c r="J243" s="6"/>
      <c r="K243" s="4"/>
    </row>
    <row r="244" spans="1:11" outlineLevel="1" x14ac:dyDescent="0.25">
      <c r="A244" s="63"/>
      <c r="B244" s="71"/>
      <c r="C244" s="65"/>
      <c r="D244" s="66"/>
      <c r="E244" s="67"/>
      <c r="F244" s="67"/>
      <c r="G244" s="67"/>
      <c r="H244" s="13"/>
      <c r="I244" s="14"/>
      <c r="J244" s="6"/>
      <c r="K244" s="4"/>
    </row>
    <row r="245" spans="1:11" outlineLevel="1" x14ac:dyDescent="0.25">
      <c r="A245" s="63" t="s">
        <v>224</v>
      </c>
      <c r="B245" s="84" t="s">
        <v>225</v>
      </c>
      <c r="C245" s="65"/>
      <c r="D245" s="66"/>
      <c r="E245" s="67"/>
      <c r="F245" s="67"/>
      <c r="G245" s="67"/>
      <c r="H245" s="13"/>
      <c r="I245" s="14"/>
      <c r="J245" s="6"/>
      <c r="K245" s="4"/>
    </row>
    <row r="246" spans="1:11" outlineLevel="1" x14ac:dyDescent="0.25">
      <c r="A246" s="63"/>
      <c r="B246" s="71"/>
      <c r="C246" s="65"/>
      <c r="D246" s="66"/>
      <c r="E246" s="67"/>
      <c r="F246" s="67"/>
      <c r="G246" s="67"/>
      <c r="H246" s="13"/>
      <c r="I246" s="14"/>
      <c r="J246" s="6"/>
      <c r="K246" s="4"/>
    </row>
    <row r="247" spans="1:11" outlineLevel="1" x14ac:dyDescent="0.25">
      <c r="A247" s="63" t="s">
        <v>226</v>
      </c>
      <c r="B247" s="145" t="s">
        <v>673</v>
      </c>
      <c r="C247" s="65"/>
      <c r="D247" s="66"/>
      <c r="E247" s="67"/>
      <c r="F247" s="67"/>
      <c r="G247" s="67"/>
      <c r="H247" s="13"/>
      <c r="I247" s="14"/>
      <c r="J247" s="6"/>
      <c r="K247" s="4"/>
    </row>
    <row r="248" spans="1:11" outlineLevel="1" x14ac:dyDescent="0.25">
      <c r="A248" s="63"/>
      <c r="B248" s="71"/>
      <c r="C248" s="65"/>
      <c r="D248" s="66"/>
      <c r="E248" s="67"/>
      <c r="F248" s="67"/>
      <c r="G248" s="67"/>
      <c r="H248" s="13"/>
      <c r="I248" s="14"/>
      <c r="J248" s="6"/>
      <c r="K248" s="4"/>
    </row>
    <row r="249" spans="1:11" outlineLevel="1" x14ac:dyDescent="0.25">
      <c r="A249" s="63"/>
      <c r="B249" s="71" t="s">
        <v>165</v>
      </c>
      <c r="C249" s="65" t="s">
        <v>7</v>
      </c>
      <c r="D249" s="66">
        <v>5</v>
      </c>
      <c r="E249" s="67"/>
      <c r="F249" s="67"/>
      <c r="G249" s="67"/>
      <c r="H249" s="13"/>
      <c r="I249" s="14"/>
      <c r="J249" s="6"/>
      <c r="K249" s="4"/>
    </row>
    <row r="250" spans="1:11" outlineLevel="1" x14ac:dyDescent="0.25">
      <c r="A250" s="63"/>
      <c r="B250" s="71" t="s">
        <v>409</v>
      </c>
      <c r="C250" s="65" t="s">
        <v>7</v>
      </c>
      <c r="D250" s="66">
        <v>1</v>
      </c>
      <c r="E250" s="67"/>
      <c r="F250" s="67"/>
      <c r="G250" s="67"/>
      <c r="H250" s="13"/>
      <c r="I250" s="14"/>
      <c r="J250" s="6"/>
      <c r="K250" s="4"/>
    </row>
    <row r="251" spans="1:11" outlineLevel="1" x14ac:dyDescent="0.25">
      <c r="A251" s="63"/>
      <c r="B251" s="71" t="s">
        <v>227</v>
      </c>
      <c r="C251" s="65" t="s">
        <v>7</v>
      </c>
      <c r="D251" s="66">
        <v>2</v>
      </c>
      <c r="E251" s="67"/>
      <c r="F251" s="67"/>
      <c r="G251" s="67"/>
      <c r="H251" s="13"/>
      <c r="I251" s="14"/>
      <c r="J251" s="6"/>
      <c r="K251" s="4"/>
    </row>
    <row r="252" spans="1:11" outlineLevel="1" x14ac:dyDescent="0.25">
      <c r="A252" s="63"/>
      <c r="B252" s="71" t="s">
        <v>228</v>
      </c>
      <c r="C252" s="65" t="s">
        <v>7</v>
      </c>
      <c r="D252" s="66">
        <v>1</v>
      </c>
      <c r="E252" s="67"/>
      <c r="F252" s="67"/>
      <c r="G252" s="67"/>
      <c r="H252" s="13"/>
      <c r="I252" s="14"/>
      <c r="J252" s="6"/>
      <c r="K252" s="4"/>
    </row>
    <row r="253" spans="1:11" outlineLevel="1" x14ac:dyDescent="0.25">
      <c r="A253" s="63"/>
      <c r="B253" s="71" t="s">
        <v>410</v>
      </c>
      <c r="C253" s="65" t="s">
        <v>168</v>
      </c>
      <c r="D253" s="66" t="s">
        <v>168</v>
      </c>
      <c r="E253" s="67"/>
      <c r="F253" s="67"/>
      <c r="G253" s="67"/>
      <c r="H253" s="13"/>
      <c r="I253" s="14"/>
      <c r="J253" s="6"/>
      <c r="K253" s="4"/>
    </row>
    <row r="254" spans="1:11" outlineLevel="1" x14ac:dyDescent="0.25">
      <c r="A254" s="63"/>
      <c r="B254" s="71" t="s">
        <v>166</v>
      </c>
      <c r="C254" s="65" t="s">
        <v>7</v>
      </c>
      <c r="D254" s="66">
        <v>1</v>
      </c>
      <c r="E254" s="67"/>
      <c r="F254" s="67"/>
      <c r="G254" s="67"/>
      <c r="H254" s="13"/>
      <c r="I254" s="14"/>
      <c r="J254" s="6"/>
      <c r="K254" s="4"/>
    </row>
    <row r="255" spans="1:11" outlineLevel="1" x14ac:dyDescent="0.25">
      <c r="A255" s="63"/>
      <c r="B255" s="71" t="s">
        <v>169</v>
      </c>
      <c r="C255" s="65" t="s">
        <v>7</v>
      </c>
      <c r="D255" s="66">
        <v>2</v>
      </c>
      <c r="E255" s="67"/>
      <c r="F255" s="67"/>
      <c r="G255" s="67"/>
      <c r="H255" s="13"/>
      <c r="I255" s="14"/>
      <c r="J255" s="6"/>
      <c r="K255" s="4"/>
    </row>
    <row r="256" spans="1:11" outlineLevel="1" x14ac:dyDescent="0.25">
      <c r="A256" s="63"/>
      <c r="B256" s="71" t="s">
        <v>170</v>
      </c>
      <c r="C256" s="65" t="s">
        <v>7</v>
      </c>
      <c r="D256" s="66">
        <v>2</v>
      </c>
      <c r="E256" s="67"/>
      <c r="F256" s="67"/>
      <c r="G256" s="67"/>
      <c r="H256" s="13"/>
      <c r="I256" s="14"/>
      <c r="J256" s="6"/>
      <c r="K256" s="4"/>
    </row>
    <row r="257" spans="1:11" outlineLevel="1" x14ac:dyDescent="0.25">
      <c r="A257" s="63"/>
      <c r="B257" s="71" t="s">
        <v>680</v>
      </c>
      <c r="C257" s="65" t="s">
        <v>7</v>
      </c>
      <c r="D257" s="66">
        <v>2</v>
      </c>
      <c r="E257" s="67"/>
      <c r="F257" s="67"/>
      <c r="G257" s="67"/>
      <c r="H257" s="13"/>
      <c r="I257" s="14"/>
      <c r="J257" s="6"/>
      <c r="K257" s="4"/>
    </row>
    <row r="258" spans="1:11" outlineLevel="1" x14ac:dyDescent="0.25">
      <c r="A258" s="63"/>
      <c r="B258" s="71" t="s">
        <v>175</v>
      </c>
      <c r="C258" s="65" t="s">
        <v>7</v>
      </c>
      <c r="D258" s="66">
        <v>1</v>
      </c>
      <c r="E258" s="67"/>
      <c r="F258" s="67"/>
      <c r="G258" s="67"/>
      <c r="H258" s="13"/>
      <c r="I258" s="14"/>
      <c r="J258" s="6"/>
      <c r="K258" s="4"/>
    </row>
    <row r="259" spans="1:11" outlineLevel="1" x14ac:dyDescent="0.25">
      <c r="A259" s="63"/>
      <c r="B259" s="71" t="s">
        <v>174</v>
      </c>
      <c r="C259" s="65" t="s">
        <v>7</v>
      </c>
      <c r="D259" s="66">
        <v>1</v>
      </c>
      <c r="E259" s="67"/>
      <c r="F259" s="67"/>
      <c r="G259" s="67"/>
      <c r="H259" s="13"/>
      <c r="I259" s="14"/>
      <c r="J259" s="6"/>
      <c r="K259" s="4"/>
    </row>
    <row r="260" spans="1:11" outlineLevel="1" x14ac:dyDescent="0.25">
      <c r="A260" s="63"/>
      <c r="B260" s="71" t="s">
        <v>229</v>
      </c>
      <c r="C260" s="65" t="s">
        <v>7</v>
      </c>
      <c r="D260" s="66">
        <v>1</v>
      </c>
      <c r="E260" s="67"/>
      <c r="F260" s="67"/>
      <c r="G260" s="67"/>
      <c r="H260" s="13"/>
      <c r="I260" s="14"/>
      <c r="J260" s="6"/>
      <c r="K260" s="4"/>
    </row>
    <row r="261" spans="1:11" outlineLevel="1" x14ac:dyDescent="0.25">
      <c r="A261" s="63"/>
      <c r="B261" s="71" t="s">
        <v>230</v>
      </c>
      <c r="C261" s="65" t="s">
        <v>7</v>
      </c>
      <c r="D261" s="66">
        <v>1</v>
      </c>
      <c r="E261" s="67"/>
      <c r="F261" s="67"/>
      <c r="G261" s="67"/>
      <c r="H261" s="13"/>
      <c r="I261" s="14"/>
      <c r="J261" s="6"/>
      <c r="K261" s="4"/>
    </row>
    <row r="262" spans="1:11" outlineLevel="1" x14ac:dyDescent="0.25">
      <c r="A262" s="63"/>
      <c r="B262" s="71"/>
      <c r="C262" s="65"/>
      <c r="D262" s="66"/>
      <c r="E262" s="67"/>
      <c r="F262" s="67"/>
      <c r="G262" s="67"/>
      <c r="H262" s="13"/>
      <c r="I262" s="14"/>
      <c r="J262" s="6"/>
      <c r="K262" s="4"/>
    </row>
    <row r="263" spans="1:11" outlineLevel="1" x14ac:dyDescent="0.25">
      <c r="A263" s="63" t="s">
        <v>231</v>
      </c>
      <c r="B263" s="145" t="s">
        <v>662</v>
      </c>
      <c r="C263" s="65"/>
      <c r="D263" s="66"/>
      <c r="E263" s="67"/>
      <c r="F263" s="67"/>
      <c r="G263" s="67"/>
      <c r="H263" s="13"/>
      <c r="I263" s="14"/>
      <c r="J263" s="6"/>
      <c r="K263" s="4"/>
    </row>
    <row r="264" spans="1:11" outlineLevel="1" x14ac:dyDescent="0.25">
      <c r="A264" s="63"/>
      <c r="B264" s="71"/>
      <c r="C264" s="65"/>
      <c r="D264" s="66"/>
      <c r="E264" s="67"/>
      <c r="F264" s="67"/>
      <c r="G264" s="67"/>
      <c r="H264" s="13"/>
      <c r="I264" s="14"/>
      <c r="J264" s="6"/>
      <c r="K264" s="4"/>
    </row>
    <row r="265" spans="1:11" outlineLevel="1" x14ac:dyDescent="0.25">
      <c r="A265" s="63"/>
      <c r="B265" s="71" t="s">
        <v>165</v>
      </c>
      <c r="C265" s="65" t="s">
        <v>7</v>
      </c>
      <c r="D265" s="66">
        <v>1</v>
      </c>
      <c r="E265" s="67"/>
      <c r="F265" s="67"/>
      <c r="G265" s="67"/>
      <c r="H265" s="13"/>
      <c r="I265" s="14"/>
      <c r="J265" s="6"/>
      <c r="K265" s="4"/>
    </row>
    <row r="266" spans="1:11" outlineLevel="1" x14ac:dyDescent="0.25">
      <c r="A266" s="63"/>
      <c r="B266" s="71"/>
      <c r="C266" s="65"/>
      <c r="D266" s="66"/>
      <c r="E266" s="67"/>
      <c r="F266" s="67"/>
      <c r="G266" s="67"/>
      <c r="H266" s="13"/>
      <c r="I266" s="14"/>
      <c r="J266" s="6"/>
      <c r="K266" s="4"/>
    </row>
    <row r="267" spans="1:11" outlineLevel="1" x14ac:dyDescent="0.25">
      <c r="A267" s="63" t="s">
        <v>232</v>
      </c>
      <c r="B267" s="84" t="s">
        <v>411</v>
      </c>
      <c r="C267" s="65"/>
      <c r="D267" s="66"/>
      <c r="E267" s="67"/>
      <c r="F267" s="67"/>
      <c r="G267" s="67"/>
      <c r="H267" s="13"/>
      <c r="I267" s="14"/>
      <c r="J267" s="6"/>
      <c r="K267" s="4"/>
    </row>
    <row r="268" spans="1:11" outlineLevel="1" x14ac:dyDescent="0.25">
      <c r="A268" s="63"/>
      <c r="B268" s="71"/>
      <c r="C268" s="65"/>
      <c r="D268" s="66"/>
      <c r="E268" s="67"/>
      <c r="F268" s="67"/>
      <c r="G268" s="67"/>
      <c r="H268" s="13"/>
      <c r="I268" s="14"/>
      <c r="J268" s="6"/>
      <c r="K268" s="4"/>
    </row>
    <row r="269" spans="1:11" outlineLevel="1" x14ac:dyDescent="0.25">
      <c r="A269" s="63"/>
      <c r="B269" s="145" t="s">
        <v>233</v>
      </c>
      <c r="C269" s="65"/>
      <c r="D269" s="66"/>
      <c r="E269" s="67"/>
      <c r="F269" s="67"/>
      <c r="G269" s="67"/>
      <c r="H269" s="13"/>
      <c r="I269" s="14"/>
      <c r="J269" s="6"/>
      <c r="K269" s="4"/>
    </row>
    <row r="270" spans="1:11" outlineLevel="1" x14ac:dyDescent="0.25">
      <c r="A270" s="63"/>
      <c r="B270" s="64" t="s">
        <v>144</v>
      </c>
      <c r="C270" s="65" t="s">
        <v>1</v>
      </c>
      <c r="D270" s="66">
        <f>2*2</f>
        <v>4</v>
      </c>
      <c r="E270" s="67"/>
      <c r="F270" s="67"/>
      <c r="G270" s="67"/>
      <c r="H270" s="13"/>
      <c r="I270" s="14"/>
      <c r="J270" s="6"/>
      <c r="K270" s="4"/>
    </row>
    <row r="271" spans="1:11" outlineLevel="1" x14ac:dyDescent="0.25">
      <c r="A271" s="63"/>
      <c r="B271" s="71"/>
      <c r="C271" s="65"/>
      <c r="D271" s="66"/>
      <c r="E271" s="67"/>
      <c r="F271" s="67"/>
      <c r="G271" s="67"/>
      <c r="H271" s="13"/>
      <c r="I271" s="14"/>
      <c r="J271" s="6"/>
      <c r="K271" s="4"/>
    </row>
    <row r="272" spans="1:11" outlineLevel="1" x14ac:dyDescent="0.25">
      <c r="A272" s="63"/>
      <c r="B272" s="71" t="s">
        <v>234</v>
      </c>
      <c r="C272" s="65" t="s">
        <v>1</v>
      </c>
      <c r="D272" s="66">
        <v>4</v>
      </c>
      <c r="E272" s="67"/>
      <c r="F272" s="67"/>
      <c r="G272" s="67"/>
      <c r="H272" s="13"/>
      <c r="I272" s="14"/>
      <c r="J272" s="6"/>
      <c r="K272" s="4"/>
    </row>
    <row r="273" spans="1:11" outlineLevel="1" x14ac:dyDescent="0.25">
      <c r="A273" s="63"/>
      <c r="B273" s="71"/>
      <c r="C273" s="65"/>
      <c r="D273" s="66"/>
      <c r="E273" s="67"/>
      <c r="F273" s="67"/>
      <c r="G273" s="67"/>
      <c r="H273" s="13"/>
      <c r="I273" s="14"/>
      <c r="J273" s="6"/>
      <c r="K273" s="4"/>
    </row>
    <row r="274" spans="1:11" outlineLevel="1" x14ac:dyDescent="0.25">
      <c r="A274" s="63"/>
      <c r="B274" s="145" t="s">
        <v>235</v>
      </c>
      <c r="C274" s="65"/>
      <c r="D274" s="66"/>
      <c r="E274" s="67"/>
      <c r="F274" s="67"/>
      <c r="G274" s="67"/>
      <c r="H274" s="13"/>
      <c r="I274" s="14"/>
      <c r="J274" s="6"/>
      <c r="K274" s="4"/>
    </row>
    <row r="275" spans="1:11" outlineLevel="1" x14ac:dyDescent="0.25">
      <c r="A275" s="63"/>
      <c r="B275" s="64" t="s">
        <v>552</v>
      </c>
      <c r="C275" s="65" t="s">
        <v>1</v>
      </c>
      <c r="D275" s="66">
        <v>1</v>
      </c>
      <c r="E275" s="67"/>
      <c r="F275" s="67"/>
      <c r="G275" s="67"/>
      <c r="H275" s="13"/>
      <c r="I275" s="14"/>
      <c r="J275" s="6"/>
      <c r="K275" s="4"/>
    </row>
    <row r="276" spans="1:11" outlineLevel="1" x14ac:dyDescent="0.25">
      <c r="A276" s="63"/>
      <c r="B276" s="64" t="s">
        <v>236</v>
      </c>
      <c r="C276" s="65" t="s">
        <v>1</v>
      </c>
      <c r="D276" s="66" t="s">
        <v>168</v>
      </c>
      <c r="E276" s="67"/>
      <c r="F276" s="67"/>
      <c r="G276" s="67"/>
      <c r="H276" s="13"/>
      <c r="I276" s="14"/>
      <c r="J276" s="6"/>
      <c r="K276" s="4"/>
    </row>
    <row r="277" spans="1:11" outlineLevel="1" x14ac:dyDescent="0.25">
      <c r="A277" s="63"/>
      <c r="B277" s="64" t="s">
        <v>237</v>
      </c>
      <c r="C277" s="65" t="s">
        <v>1</v>
      </c>
      <c r="D277" s="66" t="s">
        <v>168</v>
      </c>
      <c r="E277" s="67"/>
      <c r="F277" s="67"/>
      <c r="G277" s="67"/>
      <c r="H277" s="13"/>
      <c r="I277" s="14"/>
      <c r="J277" s="6"/>
      <c r="K277" s="4"/>
    </row>
    <row r="278" spans="1:11" outlineLevel="1" x14ac:dyDescent="0.25">
      <c r="A278" s="63"/>
      <c r="B278" s="64" t="s">
        <v>238</v>
      </c>
      <c r="C278" s="65" t="s">
        <v>1</v>
      </c>
      <c r="D278" s="66">
        <v>4</v>
      </c>
      <c r="E278" s="67"/>
      <c r="F278" s="67"/>
      <c r="G278" s="67"/>
      <c r="H278" s="13"/>
      <c r="I278" s="14"/>
      <c r="J278" s="6"/>
      <c r="K278" s="4"/>
    </row>
    <row r="279" spans="1:11" outlineLevel="1" x14ac:dyDescent="0.25">
      <c r="A279" s="63"/>
      <c r="B279" s="64" t="s">
        <v>239</v>
      </c>
      <c r="C279" s="65" t="s">
        <v>1</v>
      </c>
      <c r="D279" s="66">
        <f>4+1</f>
        <v>5</v>
      </c>
      <c r="E279" s="67"/>
      <c r="F279" s="67"/>
      <c r="G279" s="67"/>
      <c r="H279" s="13"/>
      <c r="I279" s="14"/>
      <c r="J279" s="6"/>
      <c r="K279" s="4"/>
    </row>
    <row r="280" spans="1:11" outlineLevel="1" x14ac:dyDescent="0.25">
      <c r="A280" s="63"/>
      <c r="B280" s="64" t="s">
        <v>240</v>
      </c>
      <c r="C280" s="65" t="s">
        <v>1</v>
      </c>
      <c r="D280" s="66" t="s">
        <v>168</v>
      </c>
      <c r="E280" s="67"/>
      <c r="F280" s="67"/>
      <c r="G280" s="67"/>
      <c r="H280" s="13"/>
      <c r="I280" s="14"/>
      <c r="J280" s="6"/>
      <c r="K280" s="4"/>
    </row>
    <row r="281" spans="1:11" outlineLevel="1" x14ac:dyDescent="0.25">
      <c r="A281" s="63"/>
      <c r="B281" s="64" t="s">
        <v>241</v>
      </c>
      <c r="C281" s="65" t="s">
        <v>1</v>
      </c>
      <c r="D281" s="66" t="s">
        <v>168</v>
      </c>
      <c r="E281" s="67"/>
      <c r="F281" s="67"/>
      <c r="G281" s="67"/>
      <c r="H281" s="13"/>
      <c r="I281" s="14"/>
      <c r="J281" s="6"/>
      <c r="K281" s="4"/>
    </row>
    <row r="282" spans="1:11" outlineLevel="1" x14ac:dyDescent="0.25">
      <c r="A282" s="63"/>
      <c r="B282" s="64" t="s">
        <v>242</v>
      </c>
      <c r="C282" s="65" t="s">
        <v>1</v>
      </c>
      <c r="D282" s="66">
        <f>1.5+3.5</f>
        <v>5</v>
      </c>
      <c r="E282" s="67"/>
      <c r="F282" s="67"/>
      <c r="G282" s="67"/>
      <c r="H282" s="13"/>
      <c r="I282" s="14"/>
      <c r="J282" s="6"/>
      <c r="K282" s="4"/>
    </row>
    <row r="283" spans="1:11" outlineLevel="1" x14ac:dyDescent="0.25">
      <c r="A283" s="63"/>
      <c r="B283" s="71"/>
      <c r="C283" s="65"/>
      <c r="D283" s="66"/>
      <c r="E283" s="67"/>
      <c r="F283" s="67"/>
      <c r="G283" s="67"/>
      <c r="H283" s="13"/>
      <c r="I283" s="14"/>
      <c r="J283" s="6"/>
      <c r="K283" s="4"/>
    </row>
    <row r="284" spans="1:11" outlineLevel="1" x14ac:dyDescent="0.25">
      <c r="A284" s="63"/>
      <c r="B284" s="71" t="s">
        <v>412</v>
      </c>
      <c r="C284" s="65"/>
      <c r="D284" s="66"/>
      <c r="E284" s="67"/>
      <c r="F284" s="67"/>
      <c r="G284" s="67"/>
      <c r="H284" s="13"/>
      <c r="I284" s="14"/>
      <c r="J284" s="6"/>
      <c r="K284" s="4"/>
    </row>
    <row r="285" spans="1:11" outlineLevel="1" x14ac:dyDescent="0.25">
      <c r="A285" s="63"/>
      <c r="B285" s="64" t="s">
        <v>552</v>
      </c>
      <c r="C285" s="65" t="s">
        <v>1</v>
      </c>
      <c r="D285" s="66">
        <v>1</v>
      </c>
      <c r="E285" s="67"/>
      <c r="F285" s="67"/>
      <c r="G285" s="67"/>
      <c r="H285" s="13"/>
      <c r="I285" s="14"/>
      <c r="J285" s="6"/>
      <c r="K285" s="4"/>
    </row>
    <row r="286" spans="1:11" outlineLevel="1" x14ac:dyDescent="0.25">
      <c r="A286" s="63"/>
      <c r="B286" s="64" t="s">
        <v>236</v>
      </c>
      <c r="C286" s="65" t="s">
        <v>1</v>
      </c>
      <c r="D286" s="66" t="s">
        <v>168</v>
      </c>
      <c r="E286" s="67"/>
      <c r="F286" s="67"/>
      <c r="G286" s="67"/>
      <c r="H286" s="13"/>
      <c r="I286" s="14"/>
      <c r="J286" s="6"/>
      <c r="K286" s="4"/>
    </row>
    <row r="287" spans="1:11" outlineLevel="1" x14ac:dyDescent="0.25">
      <c r="A287" s="63"/>
      <c r="B287" s="64" t="s">
        <v>237</v>
      </c>
      <c r="C287" s="65" t="s">
        <v>1</v>
      </c>
      <c r="D287" s="66" t="s">
        <v>168</v>
      </c>
      <c r="E287" s="67"/>
      <c r="F287" s="67"/>
      <c r="G287" s="67"/>
      <c r="H287" s="13"/>
      <c r="I287" s="14"/>
      <c r="J287" s="6"/>
      <c r="K287" s="4"/>
    </row>
    <row r="288" spans="1:11" outlineLevel="1" x14ac:dyDescent="0.25">
      <c r="A288" s="63"/>
      <c r="B288" s="64" t="s">
        <v>238</v>
      </c>
      <c r="C288" s="65" t="s">
        <v>1</v>
      </c>
      <c r="D288" s="66">
        <v>4</v>
      </c>
      <c r="E288" s="67"/>
      <c r="F288" s="67"/>
      <c r="G288" s="67"/>
      <c r="H288" s="13"/>
      <c r="I288" s="14"/>
      <c r="J288" s="6"/>
      <c r="K288" s="4"/>
    </row>
    <row r="289" spans="1:11" outlineLevel="1" x14ac:dyDescent="0.25">
      <c r="A289" s="63"/>
      <c r="B289" s="64" t="s">
        <v>239</v>
      </c>
      <c r="C289" s="65" t="s">
        <v>1</v>
      </c>
      <c r="D289" s="66">
        <f>4+1</f>
        <v>5</v>
      </c>
      <c r="E289" s="67"/>
      <c r="F289" s="67"/>
      <c r="G289" s="67"/>
      <c r="H289" s="13"/>
      <c r="I289" s="14"/>
      <c r="J289" s="6"/>
      <c r="K289" s="4"/>
    </row>
    <row r="290" spans="1:11" outlineLevel="1" x14ac:dyDescent="0.25">
      <c r="A290" s="63"/>
      <c r="B290" s="64" t="s">
        <v>240</v>
      </c>
      <c r="C290" s="65" t="s">
        <v>1</v>
      </c>
      <c r="D290" s="66" t="s">
        <v>168</v>
      </c>
      <c r="E290" s="67"/>
      <c r="F290" s="67"/>
      <c r="G290" s="67"/>
      <c r="H290" s="13"/>
      <c r="I290" s="14"/>
      <c r="J290" s="6"/>
      <c r="K290" s="4"/>
    </row>
    <row r="291" spans="1:11" outlineLevel="1" x14ac:dyDescent="0.25">
      <c r="A291" s="63"/>
      <c r="B291" s="64" t="s">
        <v>241</v>
      </c>
      <c r="C291" s="65" t="s">
        <v>1</v>
      </c>
      <c r="D291" s="66" t="s">
        <v>168</v>
      </c>
      <c r="E291" s="67"/>
      <c r="F291" s="67"/>
      <c r="G291" s="67"/>
      <c r="H291" s="13"/>
      <c r="I291" s="14"/>
      <c r="J291" s="6"/>
      <c r="K291" s="4"/>
    </row>
    <row r="292" spans="1:11" outlineLevel="1" x14ac:dyDescent="0.25">
      <c r="A292" s="63"/>
      <c r="B292" s="64" t="s">
        <v>242</v>
      </c>
      <c r="C292" s="65" t="s">
        <v>1</v>
      </c>
      <c r="D292" s="66">
        <f>1.5+3.5</f>
        <v>5</v>
      </c>
      <c r="E292" s="67"/>
      <c r="F292" s="67"/>
      <c r="G292" s="67"/>
      <c r="H292" s="13"/>
      <c r="I292" s="14"/>
      <c r="J292" s="6"/>
      <c r="K292" s="4"/>
    </row>
    <row r="293" spans="1:11" outlineLevel="1" x14ac:dyDescent="0.25">
      <c r="A293" s="63"/>
      <c r="B293" s="71"/>
      <c r="C293" s="65"/>
      <c r="D293" s="66"/>
      <c r="E293" s="67"/>
      <c r="F293" s="67"/>
      <c r="G293" s="67"/>
      <c r="H293" s="13"/>
      <c r="I293" s="14"/>
      <c r="J293" s="6"/>
      <c r="K293" s="4"/>
    </row>
    <row r="294" spans="1:11" outlineLevel="1" x14ac:dyDescent="0.25">
      <c r="A294" s="63"/>
      <c r="B294" s="145" t="s">
        <v>243</v>
      </c>
      <c r="C294" s="65"/>
      <c r="D294" s="66"/>
      <c r="E294" s="67"/>
      <c r="F294" s="67"/>
      <c r="G294" s="67"/>
      <c r="H294" s="13"/>
      <c r="I294" s="14"/>
      <c r="J294" s="6"/>
      <c r="K294" s="4"/>
    </row>
    <row r="295" spans="1:11" outlineLevel="1" x14ac:dyDescent="0.25">
      <c r="A295" s="63"/>
      <c r="B295" s="71" t="s">
        <v>244</v>
      </c>
      <c r="C295" s="65" t="s">
        <v>1</v>
      </c>
      <c r="D295" s="66" t="s">
        <v>168</v>
      </c>
      <c r="E295" s="67"/>
      <c r="F295" s="67"/>
      <c r="G295" s="67"/>
      <c r="H295" s="13"/>
      <c r="I295" s="14"/>
      <c r="J295" s="6"/>
      <c r="K295" s="4"/>
    </row>
    <row r="296" spans="1:11" outlineLevel="1" x14ac:dyDescent="0.25">
      <c r="A296" s="63"/>
      <c r="B296" s="71" t="s">
        <v>245</v>
      </c>
      <c r="C296" s="65" t="s">
        <v>1</v>
      </c>
      <c r="D296" s="66">
        <v>15</v>
      </c>
      <c r="E296" s="67"/>
      <c r="F296" s="67"/>
      <c r="G296" s="67"/>
      <c r="H296" s="13"/>
      <c r="I296" s="14"/>
      <c r="J296" s="6"/>
      <c r="K296" s="4"/>
    </row>
    <row r="297" spans="1:11" outlineLevel="1" x14ac:dyDescent="0.25">
      <c r="A297" s="63"/>
      <c r="B297" s="71" t="s">
        <v>246</v>
      </c>
      <c r="C297" s="65" t="s">
        <v>1</v>
      </c>
      <c r="D297" s="66" t="s">
        <v>168</v>
      </c>
      <c r="E297" s="67"/>
      <c r="F297" s="67"/>
      <c r="G297" s="67"/>
      <c r="H297" s="13"/>
      <c r="I297" s="14"/>
      <c r="J297" s="6"/>
      <c r="K297" s="4"/>
    </row>
    <row r="298" spans="1:11" outlineLevel="1" x14ac:dyDescent="0.25">
      <c r="A298" s="63"/>
      <c r="B298" s="71" t="s">
        <v>247</v>
      </c>
      <c r="C298" s="65" t="s">
        <v>1</v>
      </c>
      <c r="D298" s="66" t="s">
        <v>168</v>
      </c>
      <c r="E298" s="67"/>
      <c r="F298" s="67"/>
      <c r="G298" s="67"/>
      <c r="H298" s="13"/>
      <c r="I298" s="14"/>
      <c r="J298" s="6"/>
      <c r="K298" s="4"/>
    </row>
    <row r="299" spans="1:11" outlineLevel="1" x14ac:dyDescent="0.25">
      <c r="A299" s="63"/>
      <c r="B299" s="71"/>
      <c r="C299" s="65"/>
      <c r="D299" s="66"/>
      <c r="E299" s="67"/>
      <c r="F299" s="67"/>
      <c r="G299" s="67"/>
      <c r="H299" s="13"/>
      <c r="I299" s="14"/>
      <c r="J299" s="6"/>
      <c r="K299" s="4"/>
    </row>
    <row r="300" spans="1:11" outlineLevel="1" x14ac:dyDescent="0.25">
      <c r="A300" s="63" t="s">
        <v>248</v>
      </c>
      <c r="B300" s="84" t="s">
        <v>249</v>
      </c>
      <c r="C300" s="65"/>
      <c r="D300" s="66"/>
      <c r="E300" s="67"/>
      <c r="F300" s="67"/>
      <c r="G300" s="67"/>
      <c r="H300" s="13"/>
      <c r="I300" s="14"/>
      <c r="J300" s="6"/>
      <c r="K300" s="4"/>
    </row>
    <row r="301" spans="1:11" outlineLevel="1" x14ac:dyDescent="0.25">
      <c r="A301" s="63"/>
      <c r="B301" s="71"/>
      <c r="C301" s="65"/>
      <c r="D301" s="66"/>
      <c r="E301" s="67"/>
      <c r="F301" s="67"/>
      <c r="G301" s="67"/>
      <c r="H301" s="13"/>
      <c r="I301" s="14"/>
      <c r="J301" s="6"/>
      <c r="K301" s="4"/>
    </row>
    <row r="302" spans="1:11" outlineLevel="1" x14ac:dyDescent="0.25">
      <c r="A302" s="63"/>
      <c r="B302" s="77" t="s">
        <v>250</v>
      </c>
      <c r="C302" s="65"/>
      <c r="D302" s="66"/>
      <c r="E302" s="67"/>
      <c r="F302" s="67"/>
      <c r="G302" s="67"/>
      <c r="H302" s="13"/>
      <c r="I302" s="14"/>
      <c r="J302" s="6"/>
      <c r="K302" s="4"/>
    </row>
    <row r="303" spans="1:11" outlineLevel="1" x14ac:dyDescent="0.25">
      <c r="A303" s="63"/>
      <c r="B303" s="71" t="s">
        <v>251</v>
      </c>
      <c r="C303" s="65" t="s">
        <v>2</v>
      </c>
      <c r="D303" s="66">
        <v>1</v>
      </c>
      <c r="E303" s="67"/>
      <c r="F303" s="67"/>
      <c r="G303" s="67"/>
      <c r="H303" s="13"/>
      <c r="I303" s="14"/>
      <c r="J303" s="6"/>
      <c r="K303" s="4"/>
    </row>
    <row r="304" spans="1:11" outlineLevel="1" x14ac:dyDescent="0.25">
      <c r="A304" s="63"/>
      <c r="B304" s="71" t="s">
        <v>252</v>
      </c>
      <c r="C304" s="65" t="s">
        <v>2</v>
      </c>
      <c r="D304" s="66">
        <v>1</v>
      </c>
      <c r="E304" s="67"/>
      <c r="F304" s="67"/>
      <c r="G304" s="67"/>
      <c r="H304" s="13"/>
      <c r="I304" s="14"/>
      <c r="J304" s="6"/>
      <c r="K304" s="4"/>
    </row>
    <row r="305" spans="1:11" outlineLevel="1" x14ac:dyDescent="0.25">
      <c r="A305" s="63"/>
      <c r="B305" s="71" t="s">
        <v>253</v>
      </c>
      <c r="C305" s="65" t="s">
        <v>2</v>
      </c>
      <c r="D305" s="66">
        <v>1</v>
      </c>
      <c r="E305" s="67"/>
      <c r="F305" s="67"/>
      <c r="G305" s="67"/>
      <c r="H305" s="13"/>
      <c r="I305" s="14"/>
      <c r="J305" s="6"/>
      <c r="K305" s="4"/>
    </row>
    <row r="306" spans="1:11" outlineLevel="1" x14ac:dyDescent="0.25">
      <c r="A306" s="63"/>
      <c r="B306" s="71" t="s">
        <v>254</v>
      </c>
      <c r="C306" s="65" t="s">
        <v>2</v>
      </c>
      <c r="D306" s="66">
        <v>1</v>
      </c>
      <c r="E306" s="67"/>
      <c r="F306" s="67"/>
      <c r="G306" s="67"/>
      <c r="H306" s="13"/>
      <c r="I306" s="14"/>
      <c r="J306" s="6"/>
      <c r="K306" s="4"/>
    </row>
    <row r="307" spans="1:11" outlineLevel="1" x14ac:dyDescent="0.25">
      <c r="A307" s="63"/>
      <c r="B307" s="71" t="s">
        <v>255</v>
      </c>
      <c r="C307" s="65" t="s">
        <v>2</v>
      </c>
      <c r="D307" s="66">
        <v>1</v>
      </c>
      <c r="E307" s="67"/>
      <c r="F307" s="67"/>
      <c r="G307" s="67"/>
      <c r="H307" s="13"/>
      <c r="I307" s="14"/>
      <c r="J307" s="6"/>
      <c r="K307" s="4"/>
    </row>
    <row r="308" spans="1:11" outlineLevel="1" x14ac:dyDescent="0.25">
      <c r="A308" s="63"/>
      <c r="B308" s="71" t="s">
        <v>256</v>
      </c>
      <c r="C308" s="65" t="s">
        <v>2</v>
      </c>
      <c r="D308" s="66">
        <v>1</v>
      </c>
      <c r="E308" s="67"/>
      <c r="F308" s="67"/>
      <c r="G308" s="67"/>
      <c r="H308" s="13"/>
      <c r="I308" s="14"/>
      <c r="J308" s="6"/>
      <c r="K308" s="4"/>
    </row>
    <row r="309" spans="1:11" outlineLevel="1" x14ac:dyDescent="0.25">
      <c r="A309" s="63"/>
      <c r="B309" s="71"/>
      <c r="C309" s="65"/>
      <c r="D309" s="66"/>
      <c r="E309" s="67"/>
      <c r="F309" s="67"/>
      <c r="G309" s="67"/>
      <c r="H309" s="13"/>
      <c r="I309" s="14"/>
      <c r="J309" s="6"/>
      <c r="K309" s="4"/>
    </row>
    <row r="310" spans="1:11" outlineLevel="1" x14ac:dyDescent="0.25">
      <c r="A310" s="63" t="s">
        <v>257</v>
      </c>
      <c r="B310" s="84" t="s">
        <v>399</v>
      </c>
      <c r="C310" s="65"/>
      <c r="D310" s="66"/>
      <c r="E310" s="67"/>
      <c r="F310" s="67"/>
      <c r="G310" s="67"/>
      <c r="H310" s="13"/>
      <c r="I310" s="14"/>
      <c r="J310" s="6"/>
      <c r="K310" s="4"/>
    </row>
    <row r="311" spans="1:11" outlineLevel="1" x14ac:dyDescent="0.25">
      <c r="A311" s="63"/>
      <c r="B311" s="71"/>
      <c r="C311" s="65"/>
      <c r="D311" s="66"/>
      <c r="E311" s="67"/>
      <c r="F311" s="67"/>
      <c r="G311" s="67"/>
      <c r="H311" s="13"/>
      <c r="I311" s="14"/>
      <c r="J311" s="6"/>
      <c r="K311" s="4"/>
    </row>
    <row r="312" spans="1:11" outlineLevel="1" x14ac:dyDescent="0.25">
      <c r="A312" s="63"/>
      <c r="B312" s="71" t="s">
        <v>258</v>
      </c>
      <c r="C312" s="65"/>
      <c r="D312" s="66"/>
      <c r="E312" s="67"/>
      <c r="F312" s="67"/>
      <c r="G312" s="67"/>
      <c r="H312" s="13"/>
      <c r="I312" s="14"/>
      <c r="J312" s="6"/>
      <c r="K312" s="4"/>
    </row>
    <row r="313" spans="1:11" outlineLevel="1" x14ac:dyDescent="0.25">
      <c r="A313" s="63"/>
      <c r="B313" s="71" t="s">
        <v>259</v>
      </c>
      <c r="C313" s="65" t="s">
        <v>2</v>
      </c>
      <c r="D313" s="66">
        <v>1</v>
      </c>
      <c r="E313" s="67"/>
      <c r="F313" s="67"/>
      <c r="G313" s="67"/>
      <c r="H313" s="13"/>
      <c r="I313" s="14"/>
      <c r="J313" s="6"/>
      <c r="K313" s="4"/>
    </row>
    <row r="314" spans="1:11" outlineLevel="1" x14ac:dyDescent="0.25">
      <c r="A314" s="63"/>
      <c r="B314" s="71" t="s">
        <v>260</v>
      </c>
      <c r="C314" s="65" t="s">
        <v>2</v>
      </c>
      <c r="D314" s="66">
        <v>1</v>
      </c>
      <c r="E314" s="67"/>
      <c r="F314" s="67"/>
      <c r="G314" s="67"/>
      <c r="H314" s="13"/>
      <c r="I314" s="14"/>
      <c r="J314" s="6"/>
      <c r="K314" s="4"/>
    </row>
    <row r="315" spans="1:11" outlineLevel="1" x14ac:dyDescent="0.25">
      <c r="A315" s="63"/>
      <c r="B315" s="71" t="s">
        <v>413</v>
      </c>
      <c r="C315" s="65" t="s">
        <v>2</v>
      </c>
      <c r="D315" s="66">
        <v>1</v>
      </c>
      <c r="E315" s="67"/>
      <c r="F315" s="67"/>
      <c r="G315" s="67"/>
      <c r="H315" s="13"/>
      <c r="I315" s="14"/>
      <c r="J315" s="6"/>
      <c r="K315" s="4"/>
    </row>
    <row r="316" spans="1:11" outlineLevel="1" x14ac:dyDescent="0.25">
      <c r="A316" s="63"/>
      <c r="B316" s="71" t="s">
        <v>261</v>
      </c>
      <c r="C316" s="65" t="s">
        <v>2</v>
      </c>
      <c r="D316" s="66">
        <v>1</v>
      </c>
      <c r="E316" s="67"/>
      <c r="F316" s="67"/>
      <c r="G316" s="67"/>
      <c r="H316" s="13"/>
      <c r="I316" s="14"/>
      <c r="J316" s="6"/>
      <c r="K316" s="4"/>
    </row>
    <row r="317" spans="1:11" outlineLevel="1" x14ac:dyDescent="0.25">
      <c r="A317" s="63"/>
      <c r="B317" s="71" t="s">
        <v>262</v>
      </c>
      <c r="C317" s="65" t="s">
        <v>2</v>
      </c>
      <c r="D317" s="66">
        <v>1</v>
      </c>
      <c r="E317" s="67"/>
      <c r="F317" s="67"/>
      <c r="G317" s="67"/>
      <c r="H317" s="13"/>
      <c r="I317" s="14"/>
      <c r="J317" s="6"/>
      <c r="K317" s="4"/>
    </row>
    <row r="318" spans="1:11" outlineLevel="1" x14ac:dyDescent="0.25">
      <c r="A318" s="63"/>
      <c r="B318" s="71" t="s">
        <v>263</v>
      </c>
      <c r="C318" s="65" t="s">
        <v>2</v>
      </c>
      <c r="D318" s="66">
        <v>1</v>
      </c>
      <c r="E318" s="67"/>
      <c r="F318" s="67"/>
      <c r="G318" s="67"/>
      <c r="H318" s="13"/>
      <c r="I318" s="14"/>
      <c r="J318" s="6"/>
      <c r="K318" s="4"/>
    </row>
    <row r="319" spans="1:11" outlineLevel="1" x14ac:dyDescent="0.25">
      <c r="A319" s="63"/>
      <c r="B319" s="71" t="s">
        <v>264</v>
      </c>
      <c r="C319" s="65" t="s">
        <v>2</v>
      </c>
      <c r="D319" s="66">
        <v>1</v>
      </c>
      <c r="E319" s="67"/>
      <c r="F319" s="67"/>
      <c r="G319" s="67"/>
      <c r="H319" s="13"/>
      <c r="I319" s="14"/>
      <c r="J319" s="6"/>
      <c r="K319" s="4"/>
    </row>
    <row r="320" spans="1:11" outlineLevel="1" x14ac:dyDescent="0.25">
      <c r="A320" s="63"/>
      <c r="B320" s="71"/>
      <c r="C320" s="65"/>
      <c r="D320" s="66"/>
      <c r="E320" s="67"/>
      <c r="F320" s="67"/>
      <c r="G320" s="67"/>
      <c r="H320" s="13"/>
      <c r="I320" s="14"/>
      <c r="J320" s="6"/>
      <c r="K320" s="4"/>
    </row>
    <row r="321" spans="1:11" outlineLevel="1" x14ac:dyDescent="0.25">
      <c r="A321" s="63" t="s">
        <v>265</v>
      </c>
      <c r="B321" s="84" t="s">
        <v>92</v>
      </c>
      <c r="C321" s="65"/>
      <c r="D321" s="66"/>
      <c r="E321" s="67"/>
      <c r="F321" s="67"/>
      <c r="G321" s="67"/>
      <c r="H321" s="13"/>
      <c r="I321" s="14"/>
      <c r="J321" s="6"/>
      <c r="K321" s="4"/>
    </row>
    <row r="322" spans="1:11" outlineLevel="1" x14ac:dyDescent="0.25">
      <c r="A322" s="63"/>
      <c r="B322" s="84"/>
      <c r="C322" s="65"/>
      <c r="D322" s="66"/>
      <c r="E322" s="67"/>
      <c r="F322" s="67"/>
      <c r="G322" s="67"/>
      <c r="H322" s="13"/>
      <c r="I322" s="14"/>
      <c r="J322" s="6"/>
      <c r="K322" s="4"/>
    </row>
    <row r="323" spans="1:11" outlineLevel="1" x14ac:dyDescent="0.25">
      <c r="A323" s="63"/>
      <c r="B323" s="64" t="s">
        <v>192</v>
      </c>
      <c r="C323" s="65" t="s">
        <v>2</v>
      </c>
      <c r="D323" s="66">
        <v>1</v>
      </c>
      <c r="E323" s="67"/>
      <c r="F323" s="67"/>
      <c r="G323" s="67"/>
      <c r="H323" s="13"/>
      <c r="I323" s="14"/>
      <c r="J323" s="6"/>
      <c r="K323" s="4"/>
    </row>
    <row r="324" spans="1:11" ht="28.8" outlineLevel="1" x14ac:dyDescent="0.3">
      <c r="A324" s="63"/>
      <c r="B324" s="79" t="s">
        <v>93</v>
      </c>
      <c r="C324" s="65"/>
      <c r="D324" s="66"/>
      <c r="E324" s="67"/>
      <c r="F324" s="67"/>
      <c r="G324" s="67"/>
      <c r="H324" s="13"/>
      <c r="I324" s="14"/>
      <c r="J324" s="6"/>
      <c r="K324" s="4"/>
    </row>
    <row r="325" spans="1:11" outlineLevel="1" x14ac:dyDescent="0.25">
      <c r="A325" s="63"/>
      <c r="B325" s="64"/>
      <c r="C325" s="65"/>
      <c r="D325" s="66"/>
      <c r="E325" s="67"/>
      <c r="F325" s="67"/>
      <c r="G325" s="67"/>
      <c r="H325" s="13"/>
      <c r="I325" s="14"/>
      <c r="J325" s="6"/>
      <c r="K325" s="4"/>
    </row>
    <row r="326" spans="1:11" ht="27.6" outlineLevel="1" x14ac:dyDescent="0.25">
      <c r="A326" s="63"/>
      <c r="B326" s="64" t="s">
        <v>400</v>
      </c>
      <c r="C326" s="65"/>
      <c r="D326" s="66"/>
      <c r="E326" s="67"/>
      <c r="F326" s="67"/>
      <c r="G326" s="67"/>
      <c r="H326" s="13"/>
      <c r="I326" s="14"/>
      <c r="J326" s="6"/>
      <c r="K326" s="4"/>
    </row>
    <row r="327" spans="1:11" outlineLevel="1" x14ac:dyDescent="0.25">
      <c r="A327" s="63"/>
      <c r="B327" s="91"/>
      <c r="C327" s="92"/>
      <c r="D327" s="93"/>
      <c r="E327" s="94"/>
      <c r="F327" s="67"/>
      <c r="G327" s="67" t="str">
        <f t="shared" ref="G327" si="3">IF(E327="","",E327*F327)</f>
        <v/>
      </c>
      <c r="H327" s="13"/>
      <c r="I327" s="14"/>
      <c r="J327" s="6"/>
      <c r="K327" s="4"/>
    </row>
    <row r="328" spans="1:11" outlineLevel="1" x14ac:dyDescent="0.25">
      <c r="A328" s="63"/>
      <c r="B328" s="95" t="s">
        <v>607</v>
      </c>
      <c r="C328" s="92"/>
      <c r="D328" s="93"/>
      <c r="E328" s="94"/>
      <c r="F328" s="67"/>
      <c r="G328" s="133">
        <f>SUM(G169:G327)</f>
        <v>0</v>
      </c>
      <c r="H328" s="13"/>
      <c r="I328" s="14"/>
      <c r="J328" s="6"/>
      <c r="K328" s="4"/>
    </row>
    <row r="329" spans="1:11" outlineLevel="1" x14ac:dyDescent="0.25">
      <c r="A329" s="63"/>
      <c r="B329" s="71"/>
      <c r="C329" s="65"/>
      <c r="D329" s="66"/>
      <c r="E329" s="67"/>
      <c r="F329" s="67"/>
      <c r="G329" s="67"/>
      <c r="H329" s="13"/>
      <c r="I329" s="14"/>
      <c r="J329" s="6"/>
      <c r="K329" s="4"/>
    </row>
    <row r="330" spans="1:11" outlineLevel="1" x14ac:dyDescent="0.25">
      <c r="A330" s="63" t="s">
        <v>614</v>
      </c>
      <c r="B330" s="68" t="s">
        <v>650</v>
      </c>
      <c r="C330" s="65"/>
      <c r="D330" s="66"/>
      <c r="E330" s="67"/>
      <c r="F330" s="67"/>
      <c r="G330" s="67"/>
      <c r="H330" s="13"/>
      <c r="I330" s="14"/>
      <c r="J330" s="6"/>
      <c r="K330" s="4"/>
    </row>
    <row r="331" spans="1:11" outlineLevel="1" x14ac:dyDescent="0.25">
      <c r="A331" s="63"/>
      <c r="B331" s="71"/>
      <c r="C331" s="65"/>
      <c r="D331" s="66"/>
      <c r="E331" s="67"/>
      <c r="F331" s="67"/>
      <c r="G331" s="67"/>
      <c r="H331" s="13"/>
      <c r="I331" s="14"/>
      <c r="J331" s="6"/>
      <c r="K331" s="4"/>
    </row>
    <row r="332" spans="1:11" outlineLevel="1" x14ac:dyDescent="0.25">
      <c r="A332" s="63"/>
      <c r="B332" s="71" t="s">
        <v>266</v>
      </c>
      <c r="C332" s="65"/>
      <c r="D332" s="66"/>
      <c r="E332" s="67"/>
      <c r="F332" s="67"/>
      <c r="G332" s="67"/>
      <c r="H332" s="13"/>
      <c r="I332" s="14"/>
      <c r="J332" s="6"/>
      <c r="K332" s="4"/>
    </row>
    <row r="333" spans="1:11" outlineLevel="1" x14ac:dyDescent="0.25">
      <c r="A333" s="63"/>
      <c r="B333" s="64" t="s">
        <v>139</v>
      </c>
      <c r="C333" s="65" t="s">
        <v>1</v>
      </c>
      <c r="D333" s="66">
        <v>307</v>
      </c>
      <c r="E333" s="67"/>
      <c r="F333" s="67"/>
      <c r="G333" s="67"/>
      <c r="H333" s="13"/>
      <c r="I333" s="14"/>
      <c r="J333" s="6"/>
      <c r="K333" s="4"/>
    </row>
    <row r="334" spans="1:11" outlineLevel="1" x14ac:dyDescent="0.25">
      <c r="A334" s="63"/>
      <c r="B334" s="64" t="s">
        <v>140</v>
      </c>
      <c r="C334" s="65" t="s">
        <v>1</v>
      </c>
      <c r="D334" s="66">
        <v>23</v>
      </c>
      <c r="E334" s="67"/>
      <c r="F334" s="67"/>
      <c r="G334" s="67"/>
      <c r="H334" s="13"/>
      <c r="I334" s="14"/>
      <c r="J334" s="6"/>
      <c r="K334" s="4"/>
    </row>
    <row r="335" spans="1:11" outlineLevel="1" x14ac:dyDescent="0.25">
      <c r="A335" s="63"/>
      <c r="B335" s="64" t="s">
        <v>296</v>
      </c>
      <c r="C335" s="65" t="s">
        <v>1</v>
      </c>
      <c r="D335" s="66">
        <v>66</v>
      </c>
      <c r="E335" s="67"/>
      <c r="F335" s="67"/>
      <c r="G335" s="67"/>
      <c r="H335" s="13"/>
      <c r="I335" s="14"/>
      <c r="J335" s="6"/>
      <c r="K335" s="4"/>
    </row>
    <row r="336" spans="1:11" outlineLevel="1" x14ac:dyDescent="0.25">
      <c r="A336" s="63"/>
      <c r="B336" s="64" t="s">
        <v>141</v>
      </c>
      <c r="C336" s="65" t="s">
        <v>1</v>
      </c>
      <c r="D336" s="66">
        <v>20</v>
      </c>
      <c r="E336" s="67"/>
      <c r="F336" s="67"/>
      <c r="G336" s="67"/>
      <c r="H336" s="13"/>
      <c r="I336" s="14"/>
      <c r="J336" s="6"/>
      <c r="K336" s="4"/>
    </row>
    <row r="337" spans="1:11" outlineLevel="1" x14ac:dyDescent="0.25">
      <c r="A337" s="63"/>
      <c r="B337" s="64" t="s">
        <v>145</v>
      </c>
      <c r="C337" s="65" t="s">
        <v>1</v>
      </c>
      <c r="D337" s="66">
        <v>237</v>
      </c>
      <c r="E337" s="67"/>
      <c r="F337" s="67"/>
      <c r="G337" s="67"/>
      <c r="H337" s="13"/>
      <c r="I337" s="14"/>
      <c r="J337" s="6"/>
      <c r="K337" s="4"/>
    </row>
    <row r="338" spans="1:11" outlineLevel="1" x14ac:dyDescent="0.25">
      <c r="A338" s="63"/>
      <c r="B338" s="64" t="s">
        <v>142</v>
      </c>
      <c r="C338" s="65" t="s">
        <v>1</v>
      </c>
      <c r="D338" s="66">
        <v>100</v>
      </c>
      <c r="E338" s="67"/>
      <c r="F338" s="67"/>
      <c r="G338" s="67"/>
      <c r="H338" s="13"/>
      <c r="I338" s="14"/>
      <c r="J338" s="6"/>
      <c r="K338" s="4"/>
    </row>
    <row r="339" spans="1:11" outlineLevel="1" x14ac:dyDescent="0.25">
      <c r="A339" s="63"/>
      <c r="B339" s="64" t="s">
        <v>144</v>
      </c>
      <c r="C339" s="65" t="s">
        <v>1</v>
      </c>
      <c r="D339" s="66">
        <v>8</v>
      </c>
      <c r="E339" s="67"/>
      <c r="F339" s="67"/>
      <c r="G339" s="67"/>
      <c r="H339" s="13"/>
      <c r="I339" s="14"/>
      <c r="J339" s="6"/>
      <c r="K339" s="4"/>
    </row>
    <row r="340" spans="1:11" outlineLevel="1" x14ac:dyDescent="0.25">
      <c r="A340" s="63"/>
      <c r="B340" s="64" t="s">
        <v>143</v>
      </c>
      <c r="C340" s="65" t="s">
        <v>1</v>
      </c>
      <c r="D340" s="66">
        <v>10</v>
      </c>
      <c r="E340" s="67"/>
      <c r="F340" s="67"/>
      <c r="G340" s="67"/>
      <c r="H340" s="13"/>
      <c r="I340" s="14"/>
      <c r="J340" s="6"/>
      <c r="K340" s="4"/>
    </row>
    <row r="341" spans="1:11" outlineLevel="1" x14ac:dyDescent="0.25">
      <c r="A341" s="63"/>
      <c r="B341" s="71"/>
      <c r="C341" s="65"/>
      <c r="D341" s="66"/>
      <c r="E341" s="67"/>
      <c r="F341" s="67"/>
      <c r="G341" s="67"/>
      <c r="H341" s="13"/>
      <c r="I341" s="14"/>
      <c r="J341" s="6"/>
      <c r="K341" s="4"/>
    </row>
    <row r="342" spans="1:11" outlineLevel="1" x14ac:dyDescent="0.25">
      <c r="A342" s="63"/>
      <c r="B342" s="64" t="s">
        <v>460</v>
      </c>
      <c r="C342" s="65"/>
      <c r="D342" s="66"/>
      <c r="E342" s="67"/>
      <c r="F342" s="67"/>
      <c r="G342" s="67"/>
      <c r="H342" s="13"/>
      <c r="I342" s="14"/>
      <c r="J342" s="6"/>
      <c r="K342" s="4"/>
    </row>
    <row r="343" spans="1:11" outlineLevel="1" x14ac:dyDescent="0.25">
      <c r="A343" s="63"/>
      <c r="B343" s="64" t="s">
        <v>139</v>
      </c>
      <c r="C343" s="65" t="s">
        <v>1</v>
      </c>
      <c r="D343" s="66">
        <v>307</v>
      </c>
      <c r="E343" s="67"/>
      <c r="F343" s="67"/>
      <c r="G343" s="67"/>
      <c r="H343" s="13"/>
      <c r="I343" s="14"/>
      <c r="J343" s="6"/>
      <c r="K343" s="4"/>
    </row>
    <row r="344" spans="1:11" outlineLevel="1" x14ac:dyDescent="0.25">
      <c r="A344" s="63"/>
      <c r="B344" s="64" t="s">
        <v>140</v>
      </c>
      <c r="C344" s="65" t="s">
        <v>1</v>
      </c>
      <c r="D344" s="66">
        <v>23</v>
      </c>
      <c r="E344" s="67"/>
      <c r="F344" s="67"/>
      <c r="G344" s="67"/>
      <c r="H344" s="13"/>
      <c r="I344" s="14"/>
      <c r="J344" s="6"/>
      <c r="K344" s="4"/>
    </row>
    <row r="345" spans="1:11" outlineLevel="1" x14ac:dyDescent="0.25">
      <c r="A345" s="63"/>
      <c r="B345" s="64" t="s">
        <v>296</v>
      </c>
      <c r="C345" s="65" t="s">
        <v>1</v>
      </c>
      <c r="D345" s="66">
        <v>66</v>
      </c>
      <c r="E345" s="67"/>
      <c r="F345" s="67"/>
      <c r="G345" s="67"/>
      <c r="H345" s="13"/>
      <c r="I345" s="14"/>
      <c r="J345" s="6"/>
      <c r="K345" s="4"/>
    </row>
    <row r="346" spans="1:11" outlineLevel="1" x14ac:dyDescent="0.25">
      <c r="A346" s="63"/>
      <c r="B346" s="64" t="s">
        <v>141</v>
      </c>
      <c r="C346" s="65" t="s">
        <v>1</v>
      </c>
      <c r="D346" s="66">
        <v>20</v>
      </c>
      <c r="E346" s="67"/>
      <c r="F346" s="67"/>
      <c r="G346" s="67"/>
      <c r="H346" s="13"/>
      <c r="I346" s="14"/>
      <c r="J346" s="6"/>
      <c r="K346" s="4"/>
    </row>
    <row r="347" spans="1:11" outlineLevel="1" x14ac:dyDescent="0.25">
      <c r="A347" s="63"/>
      <c r="B347" s="64" t="s">
        <v>145</v>
      </c>
      <c r="C347" s="65" t="s">
        <v>1</v>
      </c>
      <c r="D347" s="66">
        <v>237</v>
      </c>
      <c r="E347" s="67"/>
      <c r="F347" s="67"/>
      <c r="G347" s="67"/>
      <c r="H347" s="13"/>
      <c r="I347" s="14"/>
      <c r="J347" s="6"/>
      <c r="K347" s="4"/>
    </row>
    <row r="348" spans="1:11" outlineLevel="1" x14ac:dyDescent="0.25">
      <c r="A348" s="63"/>
      <c r="B348" s="64" t="s">
        <v>142</v>
      </c>
      <c r="C348" s="65" t="s">
        <v>1</v>
      </c>
      <c r="D348" s="66">
        <v>100</v>
      </c>
      <c r="E348" s="67"/>
      <c r="F348" s="67"/>
      <c r="G348" s="67"/>
      <c r="H348" s="13"/>
      <c r="I348" s="14"/>
      <c r="J348" s="6"/>
      <c r="K348" s="4"/>
    </row>
    <row r="349" spans="1:11" outlineLevel="1" x14ac:dyDescent="0.25">
      <c r="A349" s="63"/>
      <c r="B349" s="64" t="s">
        <v>144</v>
      </c>
      <c r="C349" s="65" t="s">
        <v>1</v>
      </c>
      <c r="D349" s="66">
        <v>8</v>
      </c>
      <c r="E349" s="67"/>
      <c r="F349" s="67"/>
      <c r="G349" s="67"/>
      <c r="H349" s="13"/>
      <c r="I349" s="14"/>
      <c r="J349" s="6"/>
      <c r="K349" s="4"/>
    </row>
    <row r="350" spans="1:11" outlineLevel="1" x14ac:dyDescent="0.25">
      <c r="A350" s="63"/>
      <c r="B350" s="64" t="s">
        <v>143</v>
      </c>
      <c r="C350" s="65" t="s">
        <v>1</v>
      </c>
      <c r="D350" s="66">
        <v>10</v>
      </c>
      <c r="E350" s="67"/>
      <c r="F350" s="67"/>
      <c r="G350" s="67"/>
      <c r="H350" s="13"/>
      <c r="I350" s="14"/>
      <c r="J350" s="6"/>
      <c r="K350" s="4"/>
    </row>
    <row r="351" spans="1:11" outlineLevel="1" x14ac:dyDescent="0.25">
      <c r="A351" s="63"/>
      <c r="B351" s="64"/>
      <c r="C351" s="65"/>
      <c r="D351" s="66"/>
      <c r="E351" s="67"/>
      <c r="F351" s="67"/>
      <c r="G351" s="67"/>
      <c r="H351" s="13"/>
      <c r="I351" s="14"/>
      <c r="J351" s="6"/>
      <c r="K351" s="4"/>
    </row>
    <row r="352" spans="1:11" outlineLevel="1" x14ac:dyDescent="0.25">
      <c r="A352" s="63"/>
      <c r="B352" s="71" t="s">
        <v>267</v>
      </c>
      <c r="C352" s="65" t="s">
        <v>7</v>
      </c>
      <c r="D352" s="66">
        <v>1</v>
      </c>
      <c r="E352" s="67"/>
      <c r="F352" s="67"/>
      <c r="G352" s="67"/>
      <c r="H352" s="13"/>
      <c r="I352" s="14"/>
      <c r="J352" s="6"/>
      <c r="K352" s="4"/>
    </row>
    <row r="353" spans="1:11" outlineLevel="1" x14ac:dyDescent="0.25">
      <c r="A353" s="63"/>
      <c r="B353" s="71" t="s">
        <v>175</v>
      </c>
      <c r="C353" s="65" t="s">
        <v>7</v>
      </c>
      <c r="D353" s="66">
        <v>1</v>
      </c>
      <c r="E353" s="67"/>
      <c r="F353" s="67"/>
      <c r="G353" s="67"/>
      <c r="H353" s="13"/>
      <c r="I353" s="14"/>
      <c r="J353" s="6"/>
      <c r="K353" s="4"/>
    </row>
    <row r="354" spans="1:11" outlineLevel="1" x14ac:dyDescent="0.25">
      <c r="A354" s="63"/>
      <c r="B354" s="71" t="s">
        <v>268</v>
      </c>
      <c r="C354" s="65" t="s">
        <v>7</v>
      </c>
      <c r="D354" s="66">
        <f>23+15+12</f>
        <v>50</v>
      </c>
      <c r="E354" s="67"/>
      <c r="F354" s="67"/>
      <c r="G354" s="67"/>
      <c r="H354" s="13"/>
      <c r="I354" s="14"/>
      <c r="J354" s="6"/>
      <c r="K354" s="4"/>
    </row>
    <row r="355" spans="1:11" outlineLevel="1" x14ac:dyDescent="0.25">
      <c r="A355" s="63"/>
      <c r="B355" s="71" t="s">
        <v>582</v>
      </c>
      <c r="C355" s="65" t="s">
        <v>7</v>
      </c>
      <c r="D355" s="66">
        <f>23+15+12</f>
        <v>50</v>
      </c>
      <c r="E355" s="67"/>
      <c r="F355" s="67"/>
      <c r="G355" s="67"/>
      <c r="H355" s="13"/>
      <c r="I355" s="14"/>
      <c r="J355" s="6"/>
      <c r="K355" s="4"/>
    </row>
    <row r="356" spans="1:11" outlineLevel="1" x14ac:dyDescent="0.25">
      <c r="A356" s="63"/>
      <c r="B356" s="91"/>
      <c r="C356" s="92"/>
      <c r="D356" s="93"/>
      <c r="E356" s="94"/>
      <c r="F356" s="67"/>
      <c r="G356" s="67" t="str">
        <f t="shared" ref="G356" si="4">IF(E356="","",E356*F356)</f>
        <v/>
      </c>
      <c r="H356" s="13"/>
      <c r="I356" s="14"/>
      <c r="J356" s="6"/>
      <c r="K356" s="4"/>
    </row>
    <row r="357" spans="1:11" outlineLevel="1" x14ac:dyDescent="0.25">
      <c r="A357" s="63"/>
      <c r="B357" s="95" t="s">
        <v>607</v>
      </c>
      <c r="C357" s="92"/>
      <c r="D357" s="93"/>
      <c r="E357" s="94"/>
      <c r="F357" s="67"/>
      <c r="G357" s="133">
        <f>SUM(G330:G356)</f>
        <v>0</v>
      </c>
      <c r="H357" s="13"/>
      <c r="I357" s="14"/>
      <c r="J357" s="6"/>
      <c r="K357" s="4"/>
    </row>
    <row r="358" spans="1:11" outlineLevel="1" x14ac:dyDescent="0.25">
      <c r="A358" s="63"/>
      <c r="B358" s="71"/>
      <c r="C358" s="65"/>
      <c r="D358" s="66"/>
      <c r="E358" s="67"/>
      <c r="F358" s="67"/>
      <c r="G358" s="67"/>
      <c r="H358" s="13"/>
      <c r="I358" s="14"/>
      <c r="J358" s="6"/>
      <c r="K358" s="4"/>
    </row>
    <row r="359" spans="1:11" outlineLevel="1" x14ac:dyDescent="0.25">
      <c r="A359" s="63" t="s">
        <v>615</v>
      </c>
      <c r="B359" s="68" t="s">
        <v>674</v>
      </c>
      <c r="C359" s="65"/>
      <c r="D359" s="66"/>
      <c r="E359" s="67"/>
      <c r="F359" s="67"/>
      <c r="G359" s="67"/>
      <c r="H359" s="13"/>
      <c r="I359" s="14"/>
      <c r="J359" s="6"/>
      <c r="K359" s="4"/>
    </row>
    <row r="360" spans="1:11" outlineLevel="1" x14ac:dyDescent="0.25">
      <c r="A360" s="63"/>
      <c r="B360" s="71"/>
      <c r="C360" s="65"/>
      <c r="D360" s="66"/>
      <c r="E360" s="67"/>
      <c r="F360" s="67"/>
      <c r="G360" s="67"/>
      <c r="H360" s="13"/>
      <c r="I360" s="14"/>
      <c r="J360" s="6"/>
      <c r="K360" s="4"/>
    </row>
    <row r="361" spans="1:11" outlineLevel="1" x14ac:dyDescent="0.25">
      <c r="A361" s="63"/>
      <c r="B361" s="71" t="s">
        <v>235</v>
      </c>
      <c r="C361" s="65"/>
      <c r="D361" s="66"/>
      <c r="E361" s="67"/>
      <c r="F361" s="67"/>
      <c r="G361" s="67"/>
      <c r="H361" s="13"/>
      <c r="I361" s="14"/>
      <c r="J361" s="6"/>
      <c r="K361" s="4"/>
    </row>
    <row r="362" spans="1:11" outlineLevel="1" x14ac:dyDescent="0.25">
      <c r="A362" s="63"/>
      <c r="B362" s="71" t="s">
        <v>552</v>
      </c>
      <c r="C362" s="65" t="s">
        <v>1</v>
      </c>
      <c r="D362" s="66">
        <v>46</v>
      </c>
      <c r="E362" s="67"/>
      <c r="F362" s="67"/>
      <c r="G362" s="67"/>
      <c r="H362" s="13"/>
      <c r="I362" s="14"/>
      <c r="J362" s="6"/>
      <c r="K362" s="4"/>
    </row>
    <row r="363" spans="1:11" outlineLevel="1" x14ac:dyDescent="0.25">
      <c r="A363" s="63"/>
      <c r="B363" s="64" t="s">
        <v>236</v>
      </c>
      <c r="C363" s="65" t="s">
        <v>1</v>
      </c>
      <c r="D363" s="66">
        <v>76</v>
      </c>
      <c r="E363" s="67"/>
      <c r="F363" s="67"/>
      <c r="G363" s="67"/>
      <c r="H363" s="13"/>
      <c r="I363" s="14"/>
      <c r="J363" s="6"/>
      <c r="K363" s="4"/>
    </row>
    <row r="364" spans="1:11" outlineLevel="1" x14ac:dyDescent="0.25">
      <c r="A364" s="63"/>
      <c r="B364" s="64" t="s">
        <v>237</v>
      </c>
      <c r="C364" s="65" t="s">
        <v>1</v>
      </c>
      <c r="D364" s="66">
        <v>56</v>
      </c>
      <c r="E364" s="67"/>
      <c r="F364" s="67"/>
      <c r="G364" s="67"/>
      <c r="H364" s="13"/>
      <c r="I364" s="14"/>
      <c r="J364" s="6"/>
      <c r="K364" s="4"/>
    </row>
    <row r="365" spans="1:11" outlineLevel="1" x14ac:dyDescent="0.25">
      <c r="A365" s="63"/>
      <c r="B365" s="64" t="s">
        <v>238</v>
      </c>
      <c r="C365" s="65" t="s">
        <v>1</v>
      </c>
      <c r="D365" s="66">
        <v>30</v>
      </c>
      <c r="E365" s="67"/>
      <c r="F365" s="67"/>
      <c r="G365" s="67"/>
      <c r="H365" s="13"/>
      <c r="I365" s="14"/>
      <c r="J365" s="6"/>
      <c r="K365" s="4"/>
    </row>
    <row r="366" spans="1:11" outlineLevel="1" x14ac:dyDescent="0.25">
      <c r="A366" s="63"/>
      <c r="B366" s="64" t="s">
        <v>239</v>
      </c>
      <c r="C366" s="65" t="s">
        <v>1</v>
      </c>
      <c r="D366" s="66">
        <v>30</v>
      </c>
      <c r="E366" s="67"/>
      <c r="F366" s="67"/>
      <c r="G366" s="67"/>
      <c r="H366" s="13"/>
      <c r="I366" s="14"/>
      <c r="J366" s="6"/>
      <c r="K366" s="4"/>
    </row>
    <row r="367" spans="1:11" outlineLevel="1" x14ac:dyDescent="0.25">
      <c r="A367" s="63"/>
      <c r="B367" s="64" t="s">
        <v>240</v>
      </c>
      <c r="C367" s="65" t="s">
        <v>1</v>
      </c>
      <c r="D367" s="66">
        <v>50</v>
      </c>
      <c r="E367" s="67"/>
      <c r="F367" s="67"/>
      <c r="G367" s="67"/>
      <c r="H367" s="13"/>
      <c r="I367" s="14"/>
      <c r="J367" s="6"/>
      <c r="K367" s="4"/>
    </row>
    <row r="368" spans="1:11" outlineLevel="1" x14ac:dyDescent="0.25">
      <c r="A368" s="63"/>
      <c r="B368" s="64" t="s">
        <v>241</v>
      </c>
      <c r="C368" s="65" t="s">
        <v>1</v>
      </c>
      <c r="D368" s="66">
        <v>5</v>
      </c>
      <c r="E368" s="67"/>
      <c r="F368" s="67"/>
      <c r="G368" s="67"/>
      <c r="H368" s="13"/>
      <c r="I368" s="14"/>
      <c r="J368" s="6"/>
      <c r="K368" s="4"/>
    </row>
    <row r="369" spans="1:11" outlineLevel="1" x14ac:dyDescent="0.25">
      <c r="A369" s="63"/>
      <c r="B369" s="64" t="s">
        <v>242</v>
      </c>
      <c r="C369" s="65" t="s">
        <v>1</v>
      </c>
      <c r="D369" s="66">
        <v>46</v>
      </c>
      <c r="E369" s="67"/>
      <c r="F369" s="67"/>
      <c r="G369" s="67"/>
      <c r="H369" s="13"/>
      <c r="I369" s="14"/>
      <c r="J369" s="6"/>
      <c r="K369" s="4"/>
    </row>
    <row r="370" spans="1:11" outlineLevel="1" x14ac:dyDescent="0.25">
      <c r="A370" s="63"/>
      <c r="B370" s="71"/>
      <c r="C370" s="65"/>
      <c r="D370" s="66"/>
      <c r="E370" s="67"/>
      <c r="F370" s="67"/>
      <c r="G370" s="67"/>
      <c r="H370" s="13"/>
      <c r="I370" s="14"/>
      <c r="J370" s="6"/>
      <c r="K370" s="4"/>
    </row>
    <row r="371" spans="1:11" outlineLevel="1" x14ac:dyDescent="0.25">
      <c r="A371" s="63"/>
      <c r="B371" s="71" t="s">
        <v>412</v>
      </c>
      <c r="C371" s="65"/>
      <c r="D371" s="66"/>
      <c r="E371" s="67"/>
      <c r="F371" s="67"/>
      <c r="G371" s="67"/>
      <c r="H371" s="13"/>
      <c r="I371" s="14"/>
      <c r="J371" s="6"/>
      <c r="K371" s="4"/>
    </row>
    <row r="372" spans="1:11" outlineLevel="1" x14ac:dyDescent="0.25">
      <c r="A372" s="63"/>
      <c r="B372" s="71" t="s">
        <v>552</v>
      </c>
      <c r="C372" s="65" t="s">
        <v>1</v>
      </c>
      <c r="D372" s="66">
        <v>46</v>
      </c>
      <c r="E372" s="67"/>
      <c r="F372" s="67"/>
      <c r="G372" s="67"/>
      <c r="H372" s="13"/>
      <c r="I372" s="14"/>
      <c r="J372" s="6"/>
      <c r="K372" s="4"/>
    </row>
    <row r="373" spans="1:11" outlineLevel="1" x14ac:dyDescent="0.25">
      <c r="A373" s="63"/>
      <c r="B373" s="64" t="s">
        <v>236</v>
      </c>
      <c r="C373" s="65" t="s">
        <v>1</v>
      </c>
      <c r="D373" s="66">
        <v>76</v>
      </c>
      <c r="E373" s="67"/>
      <c r="F373" s="67"/>
      <c r="G373" s="67"/>
      <c r="H373" s="13"/>
      <c r="I373" s="14"/>
      <c r="J373" s="6"/>
      <c r="K373" s="4"/>
    </row>
    <row r="374" spans="1:11" outlineLevel="1" x14ac:dyDescent="0.25">
      <c r="A374" s="63"/>
      <c r="B374" s="64" t="s">
        <v>237</v>
      </c>
      <c r="C374" s="65" t="s">
        <v>1</v>
      </c>
      <c r="D374" s="66">
        <v>56</v>
      </c>
      <c r="E374" s="67"/>
      <c r="F374" s="67"/>
      <c r="G374" s="67"/>
      <c r="H374" s="13"/>
      <c r="I374" s="14"/>
      <c r="J374" s="6"/>
      <c r="K374" s="4"/>
    </row>
    <row r="375" spans="1:11" outlineLevel="1" x14ac:dyDescent="0.25">
      <c r="A375" s="63"/>
      <c r="B375" s="64" t="s">
        <v>238</v>
      </c>
      <c r="C375" s="65" t="s">
        <v>1</v>
      </c>
      <c r="D375" s="66">
        <v>30</v>
      </c>
      <c r="E375" s="67"/>
      <c r="F375" s="67"/>
      <c r="G375" s="67"/>
      <c r="H375" s="13"/>
      <c r="I375" s="14"/>
      <c r="J375" s="6"/>
      <c r="K375" s="4"/>
    </row>
    <row r="376" spans="1:11" outlineLevel="1" x14ac:dyDescent="0.25">
      <c r="A376" s="63"/>
      <c r="B376" s="64" t="s">
        <v>239</v>
      </c>
      <c r="C376" s="65" t="s">
        <v>1</v>
      </c>
      <c r="D376" s="66">
        <v>30</v>
      </c>
      <c r="E376" s="67"/>
      <c r="F376" s="67"/>
      <c r="G376" s="67"/>
      <c r="H376" s="13"/>
      <c r="I376" s="14"/>
      <c r="J376" s="6"/>
      <c r="K376" s="4"/>
    </row>
    <row r="377" spans="1:11" outlineLevel="1" x14ac:dyDescent="0.25">
      <c r="A377" s="63"/>
      <c r="B377" s="64" t="s">
        <v>240</v>
      </c>
      <c r="C377" s="65" t="s">
        <v>1</v>
      </c>
      <c r="D377" s="66">
        <v>50</v>
      </c>
      <c r="E377" s="67"/>
      <c r="F377" s="67"/>
      <c r="G377" s="67"/>
      <c r="H377" s="13"/>
      <c r="I377" s="14"/>
      <c r="J377" s="6"/>
      <c r="K377" s="4"/>
    </row>
    <row r="378" spans="1:11" outlineLevel="1" x14ac:dyDescent="0.25">
      <c r="A378" s="63"/>
      <c r="B378" s="64" t="s">
        <v>241</v>
      </c>
      <c r="C378" s="65" t="s">
        <v>1</v>
      </c>
      <c r="D378" s="66">
        <v>5</v>
      </c>
      <c r="E378" s="67"/>
      <c r="F378" s="67"/>
      <c r="G378" s="67"/>
      <c r="H378" s="13"/>
      <c r="I378" s="14"/>
      <c r="J378" s="6"/>
      <c r="K378" s="4"/>
    </row>
    <row r="379" spans="1:11" outlineLevel="1" x14ac:dyDescent="0.25">
      <c r="A379" s="63"/>
      <c r="B379" s="64" t="s">
        <v>242</v>
      </c>
      <c r="C379" s="65" t="s">
        <v>1</v>
      </c>
      <c r="D379" s="66">
        <v>46</v>
      </c>
      <c r="E379" s="67"/>
      <c r="F379" s="67"/>
      <c r="G379" s="67"/>
      <c r="H379" s="13"/>
      <c r="I379" s="14"/>
      <c r="J379" s="6"/>
      <c r="K379" s="4"/>
    </row>
    <row r="380" spans="1:11" outlineLevel="1" x14ac:dyDescent="0.25">
      <c r="A380" s="63"/>
      <c r="B380" s="64"/>
      <c r="C380" s="65"/>
      <c r="D380" s="66"/>
      <c r="E380" s="67"/>
      <c r="F380" s="67"/>
      <c r="G380" s="67"/>
      <c r="H380" s="13"/>
      <c r="I380" s="14"/>
      <c r="J380" s="6"/>
      <c r="K380" s="4"/>
    </row>
    <row r="381" spans="1:11" outlineLevel="1" x14ac:dyDescent="0.25">
      <c r="A381" s="63"/>
      <c r="B381" s="71" t="s">
        <v>267</v>
      </c>
      <c r="C381" s="65" t="s">
        <v>7</v>
      </c>
      <c r="D381" s="66">
        <v>1</v>
      </c>
      <c r="E381" s="67"/>
      <c r="F381" s="67"/>
      <c r="G381" s="67"/>
      <c r="H381" s="13"/>
      <c r="I381" s="14"/>
      <c r="J381" s="6"/>
      <c r="K381" s="4"/>
    </row>
    <row r="382" spans="1:11" outlineLevel="1" x14ac:dyDescent="0.25">
      <c r="A382" s="63"/>
      <c r="B382" s="71" t="s">
        <v>175</v>
      </c>
      <c r="C382" s="65" t="s">
        <v>7</v>
      </c>
      <c r="D382" s="66">
        <v>1</v>
      </c>
      <c r="E382" s="67"/>
      <c r="F382" s="67"/>
      <c r="G382" s="67"/>
      <c r="H382" s="13"/>
      <c r="I382" s="14"/>
      <c r="J382" s="6"/>
      <c r="K382" s="4"/>
    </row>
    <row r="383" spans="1:11" outlineLevel="1" x14ac:dyDescent="0.25">
      <c r="A383" s="63"/>
      <c r="B383" s="71" t="s">
        <v>165</v>
      </c>
      <c r="C383" s="65" t="s">
        <v>7</v>
      </c>
      <c r="D383" s="66">
        <f>9+17</f>
        <v>26</v>
      </c>
      <c r="E383" s="67"/>
      <c r="F383" s="67"/>
      <c r="G383" s="67"/>
      <c r="H383" s="13"/>
      <c r="I383" s="14"/>
      <c r="J383" s="6"/>
      <c r="K383" s="4"/>
    </row>
    <row r="384" spans="1:11" outlineLevel="1" x14ac:dyDescent="0.25">
      <c r="A384" s="63"/>
      <c r="B384" s="91"/>
      <c r="C384" s="92"/>
      <c r="D384" s="93"/>
      <c r="E384" s="94"/>
      <c r="F384" s="67"/>
      <c r="G384" s="67" t="str">
        <f t="shared" ref="G384" si="5">IF(E384="","",E384*F384)</f>
        <v/>
      </c>
      <c r="H384" s="13"/>
      <c r="I384" s="14"/>
      <c r="J384" s="6"/>
      <c r="K384" s="4"/>
    </row>
    <row r="385" spans="1:11" outlineLevel="1" x14ac:dyDescent="0.25">
      <c r="A385" s="63"/>
      <c r="B385" s="95" t="s">
        <v>607</v>
      </c>
      <c r="C385" s="92"/>
      <c r="D385" s="93"/>
      <c r="E385" s="94"/>
      <c r="F385" s="67"/>
      <c r="G385" s="133">
        <f>SUM(G359:G384)</f>
        <v>0</v>
      </c>
      <c r="H385" s="13"/>
      <c r="I385" s="14"/>
      <c r="J385" s="6"/>
      <c r="K385" s="4"/>
    </row>
    <row r="386" spans="1:11" outlineLevel="1" x14ac:dyDescent="0.25">
      <c r="A386" s="63"/>
      <c r="B386" s="71"/>
      <c r="C386" s="65"/>
      <c r="D386" s="66"/>
      <c r="E386" s="67"/>
      <c r="F386" s="67"/>
      <c r="G386" s="67"/>
      <c r="H386" s="13"/>
      <c r="I386" s="14"/>
      <c r="J386" s="6"/>
      <c r="K386" s="4"/>
    </row>
    <row r="387" spans="1:11" outlineLevel="1" x14ac:dyDescent="0.25">
      <c r="A387" s="63" t="s">
        <v>616</v>
      </c>
      <c r="B387" s="68" t="s">
        <v>675</v>
      </c>
      <c r="C387" s="65"/>
      <c r="D387" s="66"/>
      <c r="E387" s="67"/>
      <c r="F387" s="67"/>
      <c r="G387" s="67"/>
      <c r="H387" s="13"/>
      <c r="I387" s="14"/>
      <c r="J387" s="6"/>
      <c r="K387" s="4"/>
    </row>
    <row r="388" spans="1:11" outlineLevel="1" x14ac:dyDescent="0.25">
      <c r="A388" s="63"/>
      <c r="B388" s="71"/>
      <c r="C388" s="65"/>
      <c r="D388" s="66"/>
      <c r="E388" s="67"/>
      <c r="F388" s="67"/>
      <c r="G388" s="67"/>
      <c r="H388" s="13"/>
      <c r="I388" s="14"/>
      <c r="J388" s="6"/>
      <c r="K388" s="4"/>
    </row>
    <row r="389" spans="1:11" outlineLevel="1" x14ac:dyDescent="0.25">
      <c r="A389" s="63"/>
      <c r="B389" s="71" t="s">
        <v>270</v>
      </c>
      <c r="C389" s="65"/>
      <c r="D389" s="66"/>
      <c r="E389" s="67"/>
      <c r="F389" s="67"/>
      <c r="G389" s="67"/>
      <c r="H389" s="13"/>
      <c r="I389" s="14"/>
      <c r="J389" s="6"/>
      <c r="K389" s="4"/>
    </row>
    <row r="390" spans="1:11" outlineLevel="1" x14ac:dyDescent="0.25">
      <c r="A390" s="63"/>
      <c r="B390" s="71" t="s">
        <v>244</v>
      </c>
      <c r="C390" s="65" t="s">
        <v>1</v>
      </c>
      <c r="D390" s="66">
        <v>155</v>
      </c>
      <c r="E390" s="67"/>
      <c r="F390" s="67"/>
      <c r="G390" s="67"/>
      <c r="H390" s="13"/>
      <c r="I390" s="14"/>
      <c r="J390" s="6"/>
      <c r="K390" s="4"/>
    </row>
    <row r="391" spans="1:11" outlineLevel="1" x14ac:dyDescent="0.25">
      <c r="A391" s="63"/>
      <c r="B391" s="71" t="s">
        <v>247</v>
      </c>
      <c r="C391" s="65" t="s">
        <v>1</v>
      </c>
      <c r="D391" s="66">
        <v>18</v>
      </c>
      <c r="E391" s="67"/>
      <c r="F391" s="67"/>
      <c r="G391" s="67"/>
      <c r="H391" s="13"/>
      <c r="I391" s="14"/>
      <c r="J391" s="6"/>
      <c r="K391" s="4"/>
    </row>
    <row r="392" spans="1:11" outlineLevel="1" x14ac:dyDescent="0.25">
      <c r="A392" s="63"/>
      <c r="B392" s="71" t="s">
        <v>550</v>
      </c>
      <c r="C392" s="65" t="s">
        <v>1</v>
      </c>
      <c r="D392" s="66">
        <v>43</v>
      </c>
      <c r="E392" s="67"/>
      <c r="F392" s="67"/>
      <c r="G392" s="67"/>
      <c r="H392" s="13"/>
      <c r="I392" s="14"/>
      <c r="J392" s="6"/>
      <c r="K392" s="4"/>
    </row>
    <row r="393" spans="1:11" outlineLevel="1" x14ac:dyDescent="0.25">
      <c r="A393" s="63"/>
      <c r="B393" s="91"/>
      <c r="C393" s="92"/>
      <c r="D393" s="93"/>
      <c r="E393" s="94"/>
      <c r="F393" s="67"/>
      <c r="G393" s="67" t="str">
        <f t="shared" ref="G393" si="6">IF(E393="","",E393*F393)</f>
        <v/>
      </c>
      <c r="H393" s="13"/>
      <c r="I393" s="14"/>
      <c r="J393" s="6"/>
      <c r="K393" s="4"/>
    </row>
    <row r="394" spans="1:11" outlineLevel="1" x14ac:dyDescent="0.25">
      <c r="A394" s="63"/>
      <c r="B394" s="95" t="s">
        <v>607</v>
      </c>
      <c r="C394" s="92"/>
      <c r="D394" s="93"/>
      <c r="E394" s="94"/>
      <c r="F394" s="67"/>
      <c r="G394" s="133">
        <f>SUM(G386:G393)</f>
        <v>0</v>
      </c>
      <c r="H394" s="13"/>
      <c r="I394" s="14"/>
      <c r="J394" s="6"/>
      <c r="K394" s="4"/>
    </row>
    <row r="395" spans="1:11" outlineLevel="1" x14ac:dyDescent="0.25">
      <c r="A395" s="63"/>
      <c r="B395" s="71"/>
      <c r="C395" s="65"/>
      <c r="D395" s="66"/>
      <c r="E395" s="67"/>
      <c r="F395" s="67"/>
      <c r="G395" s="67"/>
      <c r="H395" s="13"/>
      <c r="I395" s="14"/>
      <c r="J395" s="6"/>
      <c r="K395" s="4"/>
    </row>
    <row r="396" spans="1:11" outlineLevel="1" x14ac:dyDescent="0.25">
      <c r="A396" s="148" t="s">
        <v>617</v>
      </c>
      <c r="B396" s="68" t="s">
        <v>271</v>
      </c>
      <c r="C396" s="65"/>
      <c r="D396" s="66"/>
      <c r="E396" s="67"/>
      <c r="F396" s="67"/>
      <c r="G396" s="67"/>
      <c r="H396" s="13"/>
      <c r="I396" s="14"/>
      <c r="J396" s="6"/>
      <c r="K396" s="4"/>
    </row>
    <row r="397" spans="1:11" outlineLevel="1" x14ac:dyDescent="0.25">
      <c r="A397" s="63"/>
      <c r="B397" s="71"/>
      <c r="C397" s="65"/>
      <c r="D397" s="66"/>
      <c r="E397" s="67"/>
      <c r="F397" s="67"/>
      <c r="G397" s="67"/>
      <c r="H397" s="13"/>
      <c r="I397" s="14"/>
      <c r="J397" s="6"/>
      <c r="K397" s="4"/>
    </row>
    <row r="398" spans="1:11" outlineLevel="1" x14ac:dyDescent="0.25">
      <c r="A398" s="63" t="s">
        <v>272</v>
      </c>
      <c r="B398" s="84" t="s">
        <v>273</v>
      </c>
      <c r="C398" s="65"/>
      <c r="D398" s="66"/>
      <c r="E398" s="67"/>
      <c r="F398" s="67"/>
      <c r="G398" s="67"/>
      <c r="H398" s="13"/>
      <c r="I398" s="14"/>
      <c r="J398" s="6"/>
      <c r="K398" s="4"/>
    </row>
    <row r="399" spans="1:11" outlineLevel="1" x14ac:dyDescent="0.25">
      <c r="A399" s="63"/>
      <c r="B399" s="84"/>
      <c r="C399" s="65"/>
      <c r="D399" s="66"/>
      <c r="E399" s="67"/>
      <c r="F399" s="67"/>
      <c r="G399" s="67"/>
      <c r="H399" s="13"/>
      <c r="I399" s="14"/>
      <c r="J399" s="6"/>
      <c r="K399" s="4"/>
    </row>
    <row r="400" spans="1:11" outlineLevel="1" x14ac:dyDescent="0.25">
      <c r="A400" s="63"/>
      <c r="B400" s="84" t="s">
        <v>461</v>
      </c>
      <c r="C400" s="65" t="s">
        <v>7</v>
      </c>
      <c r="D400" s="66">
        <v>28</v>
      </c>
      <c r="E400" s="67"/>
      <c r="F400" s="67"/>
      <c r="G400" s="67"/>
      <c r="H400" s="13"/>
      <c r="I400" s="14"/>
      <c r="J400" s="6"/>
      <c r="K400" s="4"/>
    </row>
    <row r="401" spans="1:11" outlineLevel="1" x14ac:dyDescent="0.25">
      <c r="A401" s="63"/>
      <c r="B401" s="71"/>
      <c r="C401" s="65"/>
      <c r="D401" s="66"/>
      <c r="E401" s="67"/>
      <c r="F401" s="67"/>
      <c r="G401" s="67"/>
      <c r="H401" s="13"/>
      <c r="I401" s="14"/>
      <c r="J401" s="6"/>
      <c r="K401" s="4"/>
    </row>
    <row r="402" spans="1:11" outlineLevel="1" x14ac:dyDescent="0.25">
      <c r="A402" s="63"/>
      <c r="B402" s="71" t="s">
        <v>462</v>
      </c>
      <c r="C402" s="65" t="s">
        <v>7</v>
      </c>
      <c r="D402" s="66">
        <f>1*D400</f>
        <v>28</v>
      </c>
      <c r="E402" s="67"/>
      <c r="F402" s="67"/>
      <c r="G402" s="67"/>
      <c r="H402" s="13"/>
      <c r="I402" s="14"/>
      <c r="J402" s="6"/>
      <c r="K402" s="4"/>
    </row>
    <row r="403" spans="1:11" outlineLevel="1" x14ac:dyDescent="0.25">
      <c r="A403" s="63"/>
      <c r="B403" s="71" t="s">
        <v>463</v>
      </c>
      <c r="C403" s="65"/>
      <c r="D403" s="66"/>
      <c r="E403" s="67"/>
      <c r="F403" s="67"/>
      <c r="G403" s="67"/>
      <c r="H403" s="13"/>
      <c r="I403" s="14"/>
      <c r="J403" s="6"/>
      <c r="K403" s="4"/>
    </row>
    <row r="404" spans="1:11" outlineLevel="1" x14ac:dyDescent="0.25">
      <c r="A404" s="63"/>
      <c r="B404" s="71" t="s">
        <v>464</v>
      </c>
      <c r="C404" s="65" t="s">
        <v>7</v>
      </c>
      <c r="D404" s="66">
        <f>1*D400</f>
        <v>28</v>
      </c>
      <c r="E404" s="67"/>
      <c r="F404" s="67"/>
      <c r="G404" s="67"/>
      <c r="H404" s="13"/>
      <c r="I404" s="14"/>
      <c r="J404" s="6"/>
      <c r="K404" s="4"/>
    </row>
    <row r="405" spans="1:11" outlineLevel="1" x14ac:dyDescent="0.25">
      <c r="A405" s="63"/>
      <c r="B405" s="71" t="s">
        <v>465</v>
      </c>
      <c r="C405" s="65" t="s">
        <v>7</v>
      </c>
      <c r="D405" s="66">
        <f>2*D400</f>
        <v>56</v>
      </c>
      <c r="E405" s="67"/>
      <c r="F405" s="67"/>
      <c r="G405" s="67"/>
      <c r="H405" s="13"/>
      <c r="I405" s="14"/>
      <c r="J405" s="6"/>
      <c r="K405" s="4"/>
    </row>
    <row r="406" spans="1:11" outlineLevel="1" x14ac:dyDescent="0.25">
      <c r="A406" s="63"/>
      <c r="B406" s="71" t="s">
        <v>466</v>
      </c>
      <c r="C406" s="65" t="s">
        <v>7</v>
      </c>
      <c r="D406" s="66">
        <f>2*D400</f>
        <v>56</v>
      </c>
      <c r="E406" s="67"/>
      <c r="F406" s="67"/>
      <c r="G406" s="67"/>
      <c r="H406" s="13"/>
      <c r="I406" s="14"/>
      <c r="J406" s="6"/>
      <c r="K406" s="4"/>
    </row>
    <row r="407" spans="1:11" outlineLevel="1" x14ac:dyDescent="0.25">
      <c r="A407" s="63"/>
      <c r="B407" s="71" t="s">
        <v>467</v>
      </c>
      <c r="C407" s="65" t="s">
        <v>7</v>
      </c>
      <c r="D407" s="66">
        <f>2*D400</f>
        <v>56</v>
      </c>
      <c r="E407" s="67"/>
      <c r="F407" s="67"/>
      <c r="G407" s="67"/>
      <c r="H407" s="13"/>
      <c r="I407" s="14"/>
      <c r="J407" s="6"/>
      <c r="K407" s="4"/>
    </row>
    <row r="408" spans="1:11" outlineLevel="1" x14ac:dyDescent="0.25">
      <c r="A408" s="63"/>
      <c r="B408" s="71" t="s">
        <v>468</v>
      </c>
      <c r="C408" s="65" t="s">
        <v>7</v>
      </c>
      <c r="D408" s="66">
        <f>1*D400</f>
        <v>28</v>
      </c>
      <c r="E408" s="67"/>
      <c r="F408" s="67"/>
      <c r="G408" s="67"/>
      <c r="H408" s="13"/>
      <c r="I408" s="14"/>
      <c r="J408" s="6"/>
      <c r="K408" s="4"/>
    </row>
    <row r="409" spans="1:11" outlineLevel="1" x14ac:dyDescent="0.25">
      <c r="A409" s="63"/>
      <c r="B409" s="71" t="s">
        <v>469</v>
      </c>
      <c r="C409" s="65" t="s">
        <v>7</v>
      </c>
      <c r="D409" s="66">
        <f>1*D400</f>
        <v>28</v>
      </c>
      <c r="E409" s="67"/>
      <c r="F409" s="67"/>
      <c r="G409" s="67"/>
      <c r="H409" s="13"/>
      <c r="I409" s="14"/>
      <c r="J409" s="6"/>
      <c r="K409" s="4"/>
    </row>
    <row r="410" spans="1:11" outlineLevel="1" x14ac:dyDescent="0.25">
      <c r="A410" s="63" t="s">
        <v>269</v>
      </c>
      <c r="B410" s="71" t="s">
        <v>470</v>
      </c>
      <c r="C410" s="65" t="s">
        <v>7</v>
      </c>
      <c r="D410" s="66">
        <f>1*D400</f>
        <v>28</v>
      </c>
      <c r="E410" s="67"/>
      <c r="F410" s="67"/>
      <c r="G410" s="67"/>
      <c r="H410" s="13"/>
      <c r="I410" s="14"/>
      <c r="J410" s="6"/>
      <c r="K410" s="4"/>
    </row>
    <row r="411" spans="1:11" outlineLevel="1" x14ac:dyDescent="0.25">
      <c r="A411" s="63"/>
      <c r="B411" s="71"/>
      <c r="C411" s="65"/>
      <c r="D411" s="66"/>
      <c r="E411" s="67"/>
      <c r="F411" s="67"/>
      <c r="G411" s="67"/>
      <c r="H411" s="13"/>
      <c r="I411" s="14"/>
      <c r="J411" s="6"/>
      <c r="K411" s="4"/>
    </row>
    <row r="412" spans="1:11" outlineLevel="1" x14ac:dyDescent="0.25">
      <c r="A412" s="63" t="s">
        <v>274</v>
      </c>
      <c r="B412" s="84" t="s">
        <v>414</v>
      </c>
      <c r="C412" s="65"/>
      <c r="D412" s="66"/>
      <c r="E412" s="67"/>
      <c r="F412" s="67"/>
      <c r="G412" s="67"/>
      <c r="H412" s="13"/>
      <c r="I412" s="14"/>
      <c r="J412" s="6"/>
      <c r="K412" s="4"/>
    </row>
    <row r="413" spans="1:11" outlineLevel="1" x14ac:dyDescent="0.25">
      <c r="A413" s="63"/>
      <c r="B413" s="71"/>
      <c r="C413" s="65"/>
      <c r="D413" s="66"/>
      <c r="E413" s="67"/>
      <c r="F413" s="67"/>
      <c r="G413" s="67"/>
      <c r="H413" s="13"/>
      <c r="I413" s="14"/>
      <c r="J413" s="6"/>
      <c r="K413" s="4"/>
    </row>
    <row r="414" spans="1:11" outlineLevel="1" x14ac:dyDescent="0.25">
      <c r="A414" s="63"/>
      <c r="B414" s="71" t="s">
        <v>275</v>
      </c>
      <c r="C414" s="65" t="s">
        <v>2</v>
      </c>
      <c r="D414" s="66">
        <v>1</v>
      </c>
      <c r="E414" s="67"/>
      <c r="F414" s="67"/>
      <c r="G414" s="67"/>
      <c r="H414" s="13"/>
      <c r="I414" s="14"/>
      <c r="J414" s="6"/>
      <c r="K414" s="4"/>
    </row>
    <row r="415" spans="1:11" outlineLevel="1" x14ac:dyDescent="0.25">
      <c r="A415" s="63"/>
      <c r="B415" s="71" t="s">
        <v>276</v>
      </c>
      <c r="C415" s="65" t="s">
        <v>2</v>
      </c>
      <c r="D415" s="66">
        <v>1</v>
      </c>
      <c r="E415" s="67"/>
      <c r="F415" s="67"/>
      <c r="G415" s="67"/>
      <c r="H415" s="13"/>
      <c r="I415" s="14"/>
      <c r="J415" s="6"/>
      <c r="K415" s="4"/>
    </row>
    <row r="416" spans="1:11" outlineLevel="1" x14ac:dyDescent="0.25">
      <c r="A416" s="63"/>
      <c r="B416" s="71"/>
      <c r="C416" s="65"/>
      <c r="D416" s="66"/>
      <c r="E416" s="67"/>
      <c r="F416" s="67"/>
      <c r="G416" s="67"/>
      <c r="H416" s="13"/>
      <c r="I416" s="14"/>
      <c r="J416" s="6"/>
      <c r="K416" s="4"/>
    </row>
    <row r="417" spans="1:11" outlineLevel="1" x14ac:dyDescent="0.25">
      <c r="A417" s="63" t="s">
        <v>277</v>
      </c>
      <c r="B417" s="84" t="s">
        <v>278</v>
      </c>
      <c r="C417" s="65"/>
      <c r="D417" s="66"/>
      <c r="E417" s="67"/>
      <c r="F417" s="67"/>
      <c r="G417" s="67"/>
      <c r="H417" s="13"/>
      <c r="I417" s="14"/>
      <c r="J417" s="6"/>
      <c r="K417" s="4"/>
    </row>
    <row r="418" spans="1:11" outlineLevel="1" x14ac:dyDescent="0.25">
      <c r="A418" s="63"/>
      <c r="B418" s="71"/>
      <c r="C418" s="65"/>
      <c r="D418" s="66"/>
      <c r="E418" s="67"/>
      <c r="F418" s="67"/>
      <c r="G418" s="67"/>
      <c r="H418" s="13"/>
      <c r="I418" s="14"/>
      <c r="J418" s="6"/>
      <c r="K418" s="4"/>
    </row>
    <row r="419" spans="1:11" outlineLevel="1" x14ac:dyDescent="0.25">
      <c r="A419" s="63"/>
      <c r="B419" s="71" t="s">
        <v>278</v>
      </c>
      <c r="C419" s="65" t="s">
        <v>2</v>
      </c>
      <c r="D419" s="66">
        <v>1</v>
      </c>
      <c r="E419" s="67"/>
      <c r="F419" s="67"/>
      <c r="G419" s="67"/>
      <c r="H419" s="13"/>
      <c r="I419" s="14"/>
      <c r="J419" s="6"/>
      <c r="K419" s="4"/>
    </row>
    <row r="420" spans="1:11" outlineLevel="1" x14ac:dyDescent="0.25">
      <c r="A420" s="63"/>
      <c r="B420" s="91"/>
      <c r="C420" s="92"/>
      <c r="D420" s="93"/>
      <c r="E420" s="94"/>
      <c r="F420" s="67"/>
      <c r="G420" s="67" t="str">
        <f t="shared" ref="G420" si="7">IF(E420="","",E420*F420)</f>
        <v/>
      </c>
      <c r="H420" s="13"/>
      <c r="I420" s="14"/>
      <c r="J420" s="6"/>
      <c r="K420" s="4"/>
    </row>
    <row r="421" spans="1:11" outlineLevel="1" x14ac:dyDescent="0.25">
      <c r="A421" s="63"/>
      <c r="B421" s="95" t="s">
        <v>607</v>
      </c>
      <c r="C421" s="92"/>
      <c r="D421" s="93"/>
      <c r="E421" s="94"/>
      <c r="F421" s="67"/>
      <c r="G421" s="133">
        <f>SUM(G396:G420)</f>
        <v>0</v>
      </c>
      <c r="H421" s="13"/>
      <c r="I421" s="14"/>
      <c r="J421" s="6"/>
      <c r="K421" s="4"/>
    </row>
    <row r="422" spans="1:11" outlineLevel="1" x14ac:dyDescent="0.25">
      <c r="A422" s="63"/>
      <c r="B422" s="149"/>
      <c r="C422" s="65"/>
      <c r="D422" s="66"/>
      <c r="E422" s="67"/>
      <c r="F422" s="67"/>
      <c r="G422" s="67"/>
      <c r="H422" s="13"/>
      <c r="I422" s="14"/>
      <c r="J422" s="6"/>
      <c r="K422" s="4"/>
    </row>
    <row r="423" spans="1:11" outlineLevel="1" x14ac:dyDescent="0.25">
      <c r="A423" s="63" t="s">
        <v>597</v>
      </c>
      <c r="B423" s="68" t="s">
        <v>279</v>
      </c>
      <c r="C423" s="65"/>
      <c r="D423" s="66"/>
      <c r="E423" s="67"/>
      <c r="F423" s="67"/>
      <c r="G423" s="67"/>
      <c r="H423" s="13"/>
      <c r="I423" s="14"/>
      <c r="J423" s="6"/>
      <c r="K423" s="4"/>
    </row>
    <row r="424" spans="1:11" outlineLevel="1" x14ac:dyDescent="0.25">
      <c r="A424" s="63"/>
      <c r="B424" s="71"/>
      <c r="C424" s="65"/>
      <c r="D424" s="66"/>
      <c r="E424" s="67"/>
      <c r="F424" s="67"/>
      <c r="G424" s="67"/>
      <c r="H424" s="13"/>
      <c r="I424" s="14"/>
      <c r="J424" s="6"/>
      <c r="K424" s="4"/>
    </row>
    <row r="425" spans="1:11" outlineLevel="1" x14ac:dyDescent="0.25">
      <c r="A425" s="63" t="s">
        <v>280</v>
      </c>
      <c r="B425" s="84" t="s">
        <v>281</v>
      </c>
      <c r="C425" s="65"/>
      <c r="D425" s="66"/>
      <c r="E425" s="67"/>
      <c r="F425" s="67"/>
      <c r="G425" s="67"/>
      <c r="H425" s="13"/>
      <c r="I425" s="14"/>
      <c r="J425" s="6"/>
      <c r="K425" s="4"/>
    </row>
    <row r="426" spans="1:11" outlineLevel="1" x14ac:dyDescent="0.25">
      <c r="A426" s="63"/>
      <c r="B426" s="71" t="s">
        <v>541</v>
      </c>
      <c r="C426" s="65"/>
      <c r="D426" s="66"/>
      <c r="E426" s="67"/>
      <c r="F426" s="67"/>
      <c r="G426" s="67"/>
      <c r="H426" s="13"/>
      <c r="I426" s="14"/>
      <c r="J426" s="6"/>
      <c r="K426" s="4"/>
    </row>
    <row r="427" spans="1:11" outlineLevel="1" x14ac:dyDescent="0.25">
      <c r="A427" s="63" t="s">
        <v>269</v>
      </c>
      <c r="B427" s="71" t="s">
        <v>12</v>
      </c>
      <c r="C427" s="65"/>
      <c r="D427" s="66"/>
      <c r="E427" s="67"/>
      <c r="F427" s="67"/>
      <c r="G427" s="67"/>
      <c r="H427" s="13"/>
      <c r="I427" s="14"/>
      <c r="J427" s="6"/>
      <c r="K427" s="4"/>
    </row>
    <row r="428" spans="1:11" outlineLevel="1" x14ac:dyDescent="0.25">
      <c r="A428" s="63"/>
      <c r="B428" s="71" t="s">
        <v>13</v>
      </c>
      <c r="C428" s="65" t="s">
        <v>2</v>
      </c>
      <c r="D428" s="66">
        <v>11</v>
      </c>
      <c r="E428" s="67"/>
      <c r="F428" s="67"/>
      <c r="G428" s="67"/>
      <c r="H428" s="13"/>
      <c r="I428" s="14"/>
      <c r="J428" s="6"/>
      <c r="K428" s="4"/>
    </row>
    <row r="429" spans="1:11" outlineLevel="1" x14ac:dyDescent="0.25">
      <c r="A429" s="63"/>
      <c r="B429" s="71"/>
      <c r="C429" s="65"/>
      <c r="D429" s="66"/>
      <c r="E429" s="67"/>
      <c r="F429" s="67"/>
      <c r="G429" s="67"/>
      <c r="H429" s="13"/>
      <c r="I429" s="14"/>
      <c r="J429" s="6"/>
      <c r="K429" s="4"/>
    </row>
    <row r="430" spans="1:11" outlineLevel="1" x14ac:dyDescent="0.25">
      <c r="A430" s="63"/>
      <c r="B430" s="71" t="s">
        <v>515</v>
      </c>
      <c r="C430" s="65" t="s">
        <v>2</v>
      </c>
      <c r="D430" s="66">
        <v>11</v>
      </c>
      <c r="E430" s="67"/>
      <c r="F430" s="67"/>
      <c r="G430" s="67"/>
      <c r="H430" s="13"/>
      <c r="I430" s="14"/>
      <c r="J430" s="6"/>
      <c r="K430" s="4"/>
    </row>
    <row r="431" spans="1:11" outlineLevel="1" x14ac:dyDescent="0.25">
      <c r="A431" s="63"/>
      <c r="B431" s="71"/>
      <c r="C431" s="65"/>
      <c r="D431" s="66"/>
      <c r="E431" s="67"/>
      <c r="F431" s="67"/>
      <c r="G431" s="67"/>
      <c r="H431" s="13"/>
      <c r="I431" s="14"/>
      <c r="J431" s="6"/>
      <c r="K431" s="4"/>
    </row>
    <row r="432" spans="1:11" ht="41.4" outlineLevel="1" x14ac:dyDescent="0.25">
      <c r="A432" s="63"/>
      <c r="B432" s="71" t="s">
        <v>571</v>
      </c>
      <c r="C432" s="65" t="s">
        <v>2</v>
      </c>
      <c r="D432" s="66">
        <v>11</v>
      </c>
      <c r="E432" s="67"/>
      <c r="F432" s="67"/>
      <c r="G432" s="67"/>
      <c r="H432" s="13"/>
      <c r="I432" s="14"/>
      <c r="J432" s="6"/>
      <c r="K432" s="4"/>
    </row>
    <row r="433" spans="1:11" outlineLevel="1" x14ac:dyDescent="0.25">
      <c r="A433" s="63"/>
      <c r="B433" s="71"/>
      <c r="C433" s="65"/>
      <c r="D433" s="66"/>
      <c r="E433" s="67"/>
      <c r="F433" s="67"/>
      <c r="G433" s="67"/>
      <c r="H433" s="13"/>
      <c r="I433" s="14"/>
      <c r="J433" s="6"/>
      <c r="K433" s="4"/>
    </row>
    <row r="434" spans="1:11" outlineLevel="1" x14ac:dyDescent="0.25">
      <c r="A434" s="63"/>
      <c r="B434" s="71" t="s">
        <v>540</v>
      </c>
      <c r="C434" s="65" t="s">
        <v>2</v>
      </c>
      <c r="D434" s="66">
        <v>11</v>
      </c>
      <c r="E434" s="67"/>
      <c r="F434" s="67"/>
      <c r="G434" s="67"/>
      <c r="H434" s="13"/>
      <c r="I434" s="14"/>
      <c r="J434" s="6"/>
      <c r="K434" s="4"/>
    </row>
    <row r="435" spans="1:11" outlineLevel="1" x14ac:dyDescent="0.25">
      <c r="A435" s="63"/>
      <c r="B435" s="71"/>
      <c r="C435" s="65"/>
      <c r="D435" s="66"/>
      <c r="E435" s="67"/>
      <c r="F435" s="67"/>
      <c r="G435" s="67"/>
      <c r="H435" s="13"/>
      <c r="I435" s="14"/>
      <c r="J435" s="6"/>
      <c r="K435" s="4"/>
    </row>
    <row r="436" spans="1:11" outlineLevel="1" x14ac:dyDescent="0.25">
      <c r="A436" s="63"/>
      <c r="B436" s="71" t="s">
        <v>539</v>
      </c>
      <c r="C436" s="65" t="s">
        <v>2</v>
      </c>
      <c r="D436" s="66">
        <v>11</v>
      </c>
      <c r="E436" s="67"/>
      <c r="F436" s="67"/>
      <c r="G436" s="67"/>
      <c r="H436" s="13"/>
      <c r="I436" s="14"/>
      <c r="J436" s="6"/>
      <c r="K436" s="4"/>
    </row>
    <row r="437" spans="1:11" outlineLevel="1" x14ac:dyDescent="0.25">
      <c r="A437" s="63"/>
      <c r="B437" s="71"/>
      <c r="C437" s="65"/>
      <c r="D437" s="66"/>
      <c r="E437" s="67"/>
      <c r="F437" s="67"/>
      <c r="G437" s="67"/>
      <c r="H437" s="13"/>
      <c r="I437" s="14"/>
      <c r="J437" s="6"/>
      <c r="K437" s="4"/>
    </row>
    <row r="438" spans="1:11" outlineLevel="1" x14ac:dyDescent="0.25">
      <c r="A438" s="63" t="s">
        <v>516</v>
      </c>
      <c r="B438" s="84" t="s">
        <v>517</v>
      </c>
      <c r="C438" s="65"/>
      <c r="D438" s="66"/>
      <c r="E438" s="67"/>
      <c r="F438" s="67"/>
      <c r="G438" s="67"/>
      <c r="H438" s="13"/>
      <c r="I438" s="14"/>
      <c r="J438" s="6"/>
      <c r="K438" s="4"/>
    </row>
    <row r="439" spans="1:11" outlineLevel="1" x14ac:dyDescent="0.25">
      <c r="A439" s="63"/>
      <c r="B439" s="71"/>
      <c r="C439" s="65"/>
      <c r="D439" s="66"/>
      <c r="E439" s="67"/>
      <c r="F439" s="67"/>
      <c r="G439" s="67"/>
      <c r="H439" s="13"/>
      <c r="I439" s="14"/>
      <c r="J439" s="6"/>
      <c r="K439" s="4"/>
    </row>
    <row r="440" spans="1:11" outlineLevel="1" x14ac:dyDescent="0.25">
      <c r="A440" s="63"/>
      <c r="B440" s="71" t="s">
        <v>518</v>
      </c>
      <c r="C440" s="65"/>
      <c r="D440" s="66"/>
      <c r="E440" s="67"/>
      <c r="F440" s="67"/>
      <c r="G440" s="67"/>
      <c r="H440" s="13"/>
      <c r="I440" s="14"/>
      <c r="J440" s="6"/>
      <c r="K440" s="4"/>
    </row>
    <row r="441" spans="1:11" outlineLevel="1" x14ac:dyDescent="0.25">
      <c r="A441" s="63"/>
      <c r="B441" s="71" t="s">
        <v>519</v>
      </c>
      <c r="C441" s="65" t="s">
        <v>7</v>
      </c>
      <c r="D441" s="66">
        <v>11</v>
      </c>
      <c r="E441" s="67"/>
      <c r="F441" s="67"/>
      <c r="G441" s="67"/>
      <c r="H441" s="13"/>
      <c r="I441" s="14"/>
      <c r="J441" s="6"/>
      <c r="K441" s="4"/>
    </row>
    <row r="442" spans="1:11" outlineLevel="1" x14ac:dyDescent="0.25">
      <c r="A442" s="63"/>
      <c r="B442" s="71" t="s">
        <v>520</v>
      </c>
      <c r="C442" s="65" t="s">
        <v>7</v>
      </c>
      <c r="D442" s="66">
        <v>11</v>
      </c>
      <c r="E442" s="67"/>
      <c r="F442" s="67"/>
      <c r="G442" s="67"/>
      <c r="H442" s="13"/>
      <c r="I442" s="14"/>
      <c r="J442" s="6"/>
      <c r="K442" s="4"/>
    </row>
    <row r="443" spans="1:11" outlineLevel="1" x14ac:dyDescent="0.25">
      <c r="A443" s="63"/>
      <c r="B443" s="71" t="s">
        <v>521</v>
      </c>
      <c r="C443" s="65" t="s">
        <v>7</v>
      </c>
      <c r="D443" s="66">
        <v>11</v>
      </c>
      <c r="E443" s="67"/>
      <c r="F443" s="67"/>
      <c r="G443" s="67"/>
      <c r="H443" s="13"/>
      <c r="I443" s="14"/>
      <c r="J443" s="6"/>
      <c r="K443" s="4"/>
    </row>
    <row r="444" spans="1:11" outlineLevel="1" x14ac:dyDescent="0.25">
      <c r="A444" s="63"/>
      <c r="B444" s="71" t="s">
        <v>522</v>
      </c>
      <c r="C444" s="65" t="s">
        <v>7</v>
      </c>
      <c r="D444" s="66">
        <v>11</v>
      </c>
      <c r="E444" s="67"/>
      <c r="F444" s="67"/>
      <c r="G444" s="67"/>
      <c r="H444" s="13"/>
      <c r="I444" s="14"/>
      <c r="J444" s="6"/>
      <c r="K444" s="4"/>
    </row>
    <row r="445" spans="1:11" outlineLevel="1" x14ac:dyDescent="0.25">
      <c r="A445" s="63"/>
      <c r="B445" s="71" t="s">
        <v>523</v>
      </c>
      <c r="C445" s="65" t="s">
        <v>7</v>
      </c>
      <c r="D445" s="66" t="s">
        <v>558</v>
      </c>
      <c r="E445" s="67"/>
      <c r="F445" s="67"/>
      <c r="G445" s="67"/>
      <c r="H445" s="13"/>
      <c r="I445" s="14"/>
      <c r="J445" s="6"/>
      <c r="K445" s="4"/>
    </row>
    <row r="446" spans="1:11" outlineLevel="1" x14ac:dyDescent="0.25">
      <c r="A446" s="63"/>
      <c r="B446" s="71" t="s">
        <v>524</v>
      </c>
      <c r="C446" s="65" t="s">
        <v>7</v>
      </c>
      <c r="D446" s="66">
        <v>11</v>
      </c>
      <c r="E446" s="67"/>
      <c r="F446" s="67"/>
      <c r="G446" s="67"/>
      <c r="H446" s="13"/>
      <c r="I446" s="14"/>
      <c r="J446" s="6"/>
      <c r="K446" s="4"/>
    </row>
    <row r="447" spans="1:11" outlineLevel="1" x14ac:dyDescent="0.25">
      <c r="A447" s="63"/>
      <c r="B447" s="71" t="s">
        <v>525</v>
      </c>
      <c r="C447" s="65" t="s">
        <v>7</v>
      </c>
      <c r="D447" s="66">
        <v>11</v>
      </c>
      <c r="E447" s="67"/>
      <c r="F447" s="67"/>
      <c r="G447" s="67"/>
      <c r="H447" s="13"/>
      <c r="I447" s="14"/>
      <c r="J447" s="6"/>
      <c r="K447" s="4"/>
    </row>
    <row r="448" spans="1:11" outlineLevel="1" x14ac:dyDescent="0.25">
      <c r="A448" s="63"/>
      <c r="B448" s="71"/>
      <c r="C448" s="65"/>
      <c r="D448" s="66"/>
      <c r="E448" s="67"/>
      <c r="F448" s="67"/>
      <c r="G448" s="67"/>
      <c r="H448" s="13"/>
      <c r="I448" s="14"/>
      <c r="J448" s="6"/>
      <c r="K448" s="4"/>
    </row>
    <row r="449" spans="1:11" outlineLevel="1" x14ac:dyDescent="0.25">
      <c r="A449" s="63" t="s">
        <v>526</v>
      </c>
      <c r="B449" s="84" t="s">
        <v>527</v>
      </c>
      <c r="C449" s="65"/>
      <c r="D449" s="66"/>
      <c r="E449" s="67"/>
      <c r="F449" s="67"/>
      <c r="G449" s="67"/>
      <c r="H449" s="13"/>
      <c r="I449" s="14"/>
      <c r="J449" s="6"/>
      <c r="K449" s="4"/>
    </row>
    <row r="450" spans="1:11" outlineLevel="1" x14ac:dyDescent="0.25">
      <c r="A450" s="63"/>
      <c r="B450" s="71"/>
      <c r="C450" s="65"/>
      <c r="D450" s="66"/>
      <c r="E450" s="67"/>
      <c r="F450" s="67"/>
      <c r="G450" s="67"/>
      <c r="H450" s="13"/>
      <c r="I450" s="14"/>
      <c r="J450" s="6"/>
      <c r="K450" s="4"/>
    </row>
    <row r="451" spans="1:11" outlineLevel="1" x14ac:dyDescent="0.25">
      <c r="A451" s="63"/>
      <c r="B451" s="71" t="s">
        <v>528</v>
      </c>
      <c r="C451" s="65"/>
      <c r="D451" s="66"/>
      <c r="E451" s="67"/>
      <c r="F451" s="67"/>
      <c r="G451" s="67"/>
      <c r="H451" s="13"/>
      <c r="I451" s="14"/>
      <c r="J451" s="6"/>
      <c r="K451" s="4"/>
    </row>
    <row r="452" spans="1:11" outlineLevel="1" x14ac:dyDescent="0.25">
      <c r="A452" s="63"/>
      <c r="B452" s="71" t="s">
        <v>529</v>
      </c>
      <c r="C452" s="65" t="s">
        <v>1</v>
      </c>
      <c r="D452" s="66">
        <v>53</v>
      </c>
      <c r="E452" s="67"/>
      <c r="F452" s="67"/>
      <c r="G452" s="67"/>
      <c r="H452" s="13"/>
      <c r="I452" s="14"/>
      <c r="J452" s="6"/>
      <c r="K452" s="4"/>
    </row>
    <row r="453" spans="1:11" outlineLevel="1" x14ac:dyDescent="0.25">
      <c r="A453" s="63"/>
      <c r="B453" s="71"/>
      <c r="C453" s="65"/>
      <c r="D453" s="66"/>
      <c r="E453" s="67"/>
      <c r="F453" s="67"/>
      <c r="G453" s="67"/>
      <c r="H453" s="13"/>
      <c r="I453" s="14"/>
      <c r="J453" s="6"/>
      <c r="K453" s="4"/>
    </row>
    <row r="454" spans="1:11" outlineLevel="1" x14ac:dyDescent="0.25">
      <c r="A454" s="63" t="s">
        <v>530</v>
      </c>
      <c r="B454" s="84" t="s">
        <v>572</v>
      </c>
      <c r="C454" s="65"/>
      <c r="D454" s="66"/>
      <c r="E454" s="67"/>
      <c r="F454" s="67"/>
      <c r="G454" s="67"/>
      <c r="H454" s="13"/>
      <c r="I454" s="14"/>
      <c r="J454" s="6"/>
      <c r="K454" s="4"/>
    </row>
    <row r="455" spans="1:11" outlineLevel="1" x14ac:dyDescent="0.25">
      <c r="A455" s="63"/>
      <c r="B455" s="71"/>
      <c r="C455" s="65"/>
      <c r="D455" s="66"/>
      <c r="E455" s="67"/>
      <c r="F455" s="67"/>
      <c r="G455" s="67"/>
      <c r="H455" s="13"/>
      <c r="I455" s="14"/>
      <c r="J455" s="6"/>
      <c r="K455" s="4"/>
    </row>
    <row r="456" spans="1:11" outlineLevel="1" x14ac:dyDescent="0.25">
      <c r="A456" s="63"/>
      <c r="B456" s="71" t="s">
        <v>531</v>
      </c>
      <c r="C456" s="65" t="s">
        <v>2</v>
      </c>
      <c r="D456" s="66">
        <v>11</v>
      </c>
      <c r="E456" s="67"/>
      <c r="F456" s="67"/>
      <c r="G456" s="67"/>
      <c r="H456" s="13"/>
      <c r="I456" s="14"/>
      <c r="J456" s="6"/>
      <c r="K456" s="4"/>
    </row>
    <row r="457" spans="1:11" outlineLevel="1" x14ac:dyDescent="0.25">
      <c r="A457" s="63"/>
      <c r="B457" s="71"/>
      <c r="C457" s="65"/>
      <c r="D457" s="66"/>
      <c r="E457" s="67"/>
      <c r="F457" s="67"/>
      <c r="G457" s="67"/>
      <c r="H457" s="13"/>
      <c r="I457" s="14"/>
      <c r="J457" s="6"/>
      <c r="K457" s="4"/>
    </row>
    <row r="458" spans="1:11" ht="27.6" outlineLevel="1" x14ac:dyDescent="0.25">
      <c r="A458" s="63"/>
      <c r="B458" s="71" t="s">
        <v>573</v>
      </c>
      <c r="C458" s="65" t="s">
        <v>2</v>
      </c>
      <c r="D458" s="66">
        <v>11</v>
      </c>
      <c r="E458" s="67"/>
      <c r="F458" s="67"/>
      <c r="G458" s="67"/>
      <c r="H458" s="13"/>
      <c r="I458" s="14"/>
      <c r="J458" s="6"/>
      <c r="K458" s="4"/>
    </row>
    <row r="459" spans="1:11" outlineLevel="1" x14ac:dyDescent="0.25">
      <c r="A459" s="63"/>
      <c r="B459" s="71"/>
      <c r="C459" s="65"/>
      <c r="D459" s="66"/>
      <c r="E459" s="67"/>
      <c r="F459" s="67"/>
      <c r="G459" s="67"/>
      <c r="H459" s="13"/>
      <c r="I459" s="14"/>
      <c r="J459" s="6"/>
      <c r="K459" s="4"/>
    </row>
    <row r="460" spans="1:11" outlineLevel="1" x14ac:dyDescent="0.25">
      <c r="A460" s="63"/>
      <c r="B460" s="71" t="s">
        <v>532</v>
      </c>
      <c r="C460" s="65" t="s">
        <v>2</v>
      </c>
      <c r="D460" s="66">
        <v>11</v>
      </c>
      <c r="E460" s="67"/>
      <c r="F460" s="67"/>
      <c r="G460" s="67"/>
      <c r="H460" s="13"/>
      <c r="I460" s="14"/>
      <c r="J460" s="6"/>
      <c r="K460" s="4"/>
    </row>
    <row r="461" spans="1:11" outlineLevel="1" x14ac:dyDescent="0.25">
      <c r="A461" s="63"/>
      <c r="B461" s="71" t="s">
        <v>533</v>
      </c>
      <c r="C461" s="65" t="s">
        <v>2</v>
      </c>
      <c r="D461" s="66">
        <v>11</v>
      </c>
      <c r="E461" s="67"/>
      <c r="F461" s="67"/>
      <c r="G461" s="67"/>
      <c r="H461" s="13"/>
      <c r="I461" s="14"/>
      <c r="J461" s="6"/>
      <c r="K461" s="4"/>
    </row>
    <row r="462" spans="1:11" outlineLevel="1" x14ac:dyDescent="0.25">
      <c r="A462" s="63"/>
      <c r="B462" s="71" t="s">
        <v>534</v>
      </c>
      <c r="C462" s="65" t="s">
        <v>2</v>
      </c>
      <c r="D462" s="66">
        <v>11</v>
      </c>
      <c r="E462" s="67"/>
      <c r="F462" s="67"/>
      <c r="G462" s="67"/>
      <c r="H462" s="13"/>
      <c r="I462" s="14"/>
      <c r="J462" s="6"/>
      <c r="K462" s="4"/>
    </row>
    <row r="463" spans="1:11" outlineLevel="1" x14ac:dyDescent="0.25">
      <c r="A463" s="63"/>
      <c r="B463" s="71" t="s">
        <v>535</v>
      </c>
      <c r="C463" s="65" t="s">
        <v>2</v>
      </c>
      <c r="D463" s="66">
        <v>11</v>
      </c>
      <c r="E463" s="67"/>
      <c r="F463" s="67"/>
      <c r="G463" s="67"/>
      <c r="H463" s="13"/>
      <c r="I463" s="14"/>
      <c r="J463" s="6"/>
      <c r="K463" s="4"/>
    </row>
    <row r="464" spans="1:11" outlineLevel="1" x14ac:dyDescent="0.25">
      <c r="A464" s="63"/>
      <c r="B464" s="71" t="s">
        <v>536</v>
      </c>
      <c r="C464" s="65" t="s">
        <v>2</v>
      </c>
      <c r="D464" s="66">
        <v>11</v>
      </c>
      <c r="E464" s="67"/>
      <c r="F464" s="67"/>
      <c r="G464" s="67"/>
      <c r="H464" s="13"/>
      <c r="I464" s="14"/>
      <c r="J464" s="6"/>
      <c r="K464" s="4"/>
    </row>
    <row r="465" spans="1:11" outlineLevel="1" x14ac:dyDescent="0.25">
      <c r="A465" s="63"/>
      <c r="B465" s="71" t="s">
        <v>537</v>
      </c>
      <c r="C465" s="65" t="s">
        <v>2</v>
      </c>
      <c r="D465" s="66">
        <v>11</v>
      </c>
      <c r="E465" s="67"/>
      <c r="F465" s="67"/>
      <c r="G465" s="67"/>
      <c r="H465" s="13"/>
      <c r="I465" s="14"/>
      <c r="J465" s="6"/>
      <c r="K465" s="4"/>
    </row>
    <row r="466" spans="1:11" outlineLevel="1" x14ac:dyDescent="0.25">
      <c r="A466" s="63"/>
      <c r="B466" s="71" t="s">
        <v>538</v>
      </c>
      <c r="C466" s="65" t="s">
        <v>2</v>
      </c>
      <c r="D466" s="66">
        <v>11</v>
      </c>
      <c r="E466" s="67"/>
      <c r="F466" s="67"/>
      <c r="G466" s="67"/>
      <c r="H466" s="13"/>
      <c r="I466" s="14"/>
      <c r="J466" s="6"/>
      <c r="K466" s="4"/>
    </row>
    <row r="467" spans="1:11" outlineLevel="1" x14ac:dyDescent="0.25">
      <c r="A467" s="63"/>
      <c r="B467" s="91"/>
      <c r="C467" s="92"/>
      <c r="D467" s="93"/>
      <c r="E467" s="94"/>
      <c r="F467" s="67"/>
      <c r="G467" s="67" t="str">
        <f t="shared" ref="G467" si="8">IF(E467="","",E467*F467)</f>
        <v/>
      </c>
      <c r="H467" s="13"/>
      <c r="I467" s="14"/>
      <c r="J467" s="6"/>
      <c r="K467" s="4"/>
    </row>
    <row r="468" spans="1:11" outlineLevel="1" x14ac:dyDescent="0.25">
      <c r="A468" s="63"/>
      <c r="B468" s="95" t="s">
        <v>607</v>
      </c>
      <c r="C468" s="92"/>
      <c r="D468" s="93"/>
      <c r="E468" s="94"/>
      <c r="F468" s="67"/>
      <c r="G468" s="133">
        <f>SUM(G423:G467)</f>
        <v>0</v>
      </c>
      <c r="H468" s="13"/>
      <c r="I468" s="14"/>
      <c r="J468" s="6"/>
      <c r="K468" s="4"/>
    </row>
    <row r="469" spans="1:11" outlineLevel="1" x14ac:dyDescent="0.25">
      <c r="A469" s="63"/>
      <c r="B469" s="95"/>
      <c r="C469" s="92"/>
      <c r="D469" s="93"/>
      <c r="E469" s="94"/>
      <c r="F469" s="67"/>
      <c r="G469" s="136"/>
      <c r="H469" s="13"/>
      <c r="I469" s="14"/>
      <c r="J469" s="6"/>
      <c r="K469" s="4"/>
    </row>
    <row r="470" spans="1:11" outlineLevel="1" x14ac:dyDescent="0.25">
      <c r="A470" s="63">
        <v>7.16</v>
      </c>
      <c r="B470" s="211" t="s">
        <v>645</v>
      </c>
      <c r="C470" s="92"/>
      <c r="D470" s="93"/>
      <c r="E470" s="94"/>
      <c r="F470" s="67"/>
      <c r="G470" s="136"/>
      <c r="H470" s="13"/>
      <c r="I470" s="14"/>
      <c r="J470" s="6"/>
      <c r="K470" s="4"/>
    </row>
    <row r="471" spans="1:11" outlineLevel="1" x14ac:dyDescent="0.25">
      <c r="A471" s="63"/>
      <c r="B471" s="95"/>
      <c r="C471" s="92"/>
      <c r="D471" s="93"/>
      <c r="E471" s="94"/>
      <c r="F471" s="67"/>
      <c r="G471" s="136"/>
      <c r="H471" s="13"/>
      <c r="I471" s="14"/>
      <c r="J471" s="6"/>
      <c r="K471" s="4"/>
    </row>
    <row r="472" spans="1:11" outlineLevel="1" x14ac:dyDescent="0.25">
      <c r="A472" s="63" t="s">
        <v>659</v>
      </c>
      <c r="B472" s="212" t="s">
        <v>646</v>
      </c>
      <c r="C472" s="92"/>
      <c r="D472" s="93"/>
      <c r="E472" s="94"/>
      <c r="F472" s="67"/>
      <c r="G472" s="136"/>
      <c r="H472" s="13"/>
      <c r="I472" s="14"/>
      <c r="J472" s="6"/>
      <c r="K472" s="4"/>
    </row>
    <row r="473" spans="1:11" outlineLevel="1" x14ac:dyDescent="0.25">
      <c r="A473" s="63"/>
      <c r="B473" s="213"/>
      <c r="C473" s="92"/>
      <c r="D473" s="93"/>
      <c r="E473" s="94"/>
      <c r="F473" s="67"/>
      <c r="G473" s="136"/>
      <c r="H473" s="13"/>
      <c r="I473" s="14"/>
      <c r="J473" s="6"/>
      <c r="K473" s="4"/>
    </row>
    <row r="474" spans="1:11" outlineLevel="1" x14ac:dyDescent="0.25">
      <c r="A474" s="63"/>
      <c r="B474" s="213" t="s">
        <v>647</v>
      </c>
      <c r="C474" s="92"/>
      <c r="D474" s="93"/>
      <c r="E474" s="94"/>
      <c r="F474" s="67"/>
      <c r="G474" s="136"/>
      <c r="H474" s="13"/>
      <c r="I474" s="14"/>
      <c r="J474" s="6"/>
      <c r="K474" s="4"/>
    </row>
    <row r="475" spans="1:11" outlineLevel="1" x14ac:dyDescent="0.25">
      <c r="A475" s="63"/>
      <c r="B475" s="213" t="s">
        <v>648</v>
      </c>
      <c r="C475" s="92" t="s">
        <v>1</v>
      </c>
      <c r="D475" s="93"/>
      <c r="E475" s="94"/>
      <c r="F475" s="67"/>
      <c r="G475" s="136"/>
      <c r="H475" s="13"/>
      <c r="I475" s="14"/>
      <c r="J475" s="6"/>
      <c r="K475" s="4"/>
    </row>
    <row r="476" spans="1:11" outlineLevel="1" x14ac:dyDescent="0.25">
      <c r="A476" s="63"/>
      <c r="B476" s="213" t="s">
        <v>684</v>
      </c>
      <c r="C476" s="92" t="s">
        <v>1</v>
      </c>
      <c r="D476" s="93">
        <f>90+80+15</f>
        <v>185</v>
      </c>
      <c r="E476" s="94"/>
      <c r="F476" s="67"/>
      <c r="G476" s="136"/>
      <c r="H476" s="13"/>
      <c r="I476" s="14"/>
      <c r="J476" s="6"/>
      <c r="K476" s="4"/>
    </row>
    <row r="477" spans="1:11" outlineLevel="1" x14ac:dyDescent="0.25">
      <c r="A477" s="63"/>
      <c r="B477" s="213" t="s">
        <v>685</v>
      </c>
      <c r="C477" s="92" t="s">
        <v>1</v>
      </c>
      <c r="D477" s="93"/>
      <c r="E477" s="94"/>
      <c r="F477" s="67"/>
      <c r="G477" s="136"/>
      <c r="H477" s="13"/>
      <c r="I477" s="14"/>
      <c r="J477" s="6"/>
      <c r="K477" s="4"/>
    </row>
    <row r="478" spans="1:11" outlineLevel="1" x14ac:dyDescent="0.25">
      <c r="A478" s="63"/>
      <c r="B478" s="213"/>
      <c r="C478" s="92"/>
      <c r="D478" s="93"/>
      <c r="E478" s="94"/>
      <c r="F478" s="67"/>
      <c r="G478" s="136"/>
      <c r="H478" s="13"/>
      <c r="I478" s="14"/>
      <c r="J478" s="6"/>
      <c r="K478" s="4"/>
    </row>
    <row r="479" spans="1:11" outlineLevel="1" x14ac:dyDescent="0.25">
      <c r="A479" s="63" t="s">
        <v>660</v>
      </c>
      <c r="B479" s="215" t="s">
        <v>649</v>
      </c>
      <c r="C479" s="92"/>
      <c r="D479" s="93"/>
      <c r="E479" s="94"/>
      <c r="F479" s="67"/>
      <c r="G479" s="136"/>
      <c r="H479" s="13"/>
      <c r="I479" s="14"/>
      <c r="J479" s="6"/>
      <c r="K479" s="4"/>
    </row>
    <row r="480" spans="1:11" outlineLevel="1" x14ac:dyDescent="0.25">
      <c r="A480" s="63"/>
      <c r="B480" s="215"/>
      <c r="C480" s="92"/>
      <c r="D480" s="93"/>
      <c r="E480" s="94"/>
      <c r="F480" s="67"/>
      <c r="G480" s="136"/>
      <c r="H480" s="13"/>
      <c r="I480" s="14"/>
      <c r="J480" s="6"/>
      <c r="K480" s="4"/>
    </row>
    <row r="481" spans="1:11" outlineLevel="1" x14ac:dyDescent="0.25">
      <c r="A481" s="63"/>
      <c r="B481" s="216" t="s">
        <v>148</v>
      </c>
      <c r="C481" s="92"/>
      <c r="D481" s="93"/>
      <c r="E481" s="94"/>
      <c r="F481" s="67"/>
      <c r="G481" s="136"/>
      <c r="H481" s="13"/>
      <c r="I481" s="14"/>
      <c r="J481" s="6"/>
      <c r="K481" s="4"/>
    </row>
    <row r="482" spans="1:11" ht="27.6" outlineLevel="1" x14ac:dyDescent="0.25">
      <c r="A482" s="63"/>
      <c r="B482" s="216" t="s">
        <v>438</v>
      </c>
      <c r="C482" s="92"/>
      <c r="D482" s="93"/>
      <c r="E482" s="94"/>
      <c r="F482" s="67"/>
      <c r="G482" s="136"/>
      <c r="H482" s="13"/>
      <c r="I482" s="14"/>
      <c r="J482" s="6"/>
      <c r="K482" s="4"/>
    </row>
    <row r="483" spans="1:11" outlineLevel="1" x14ac:dyDescent="0.25">
      <c r="A483" s="63"/>
      <c r="B483" s="216"/>
      <c r="C483" s="92"/>
      <c r="D483" s="93"/>
      <c r="E483" s="94"/>
      <c r="F483" s="67"/>
      <c r="G483" s="136"/>
      <c r="H483" s="13"/>
      <c r="I483" s="14"/>
      <c r="J483" s="6"/>
      <c r="K483" s="4"/>
    </row>
    <row r="484" spans="1:11" outlineLevel="1" x14ac:dyDescent="0.25">
      <c r="A484" s="63"/>
      <c r="B484" s="213" t="s">
        <v>648</v>
      </c>
      <c r="C484" s="92" t="s">
        <v>1</v>
      </c>
      <c r="D484" s="93"/>
      <c r="E484" s="94"/>
      <c r="F484" s="67"/>
      <c r="G484" s="136"/>
      <c r="H484" s="13"/>
      <c r="I484" s="14"/>
      <c r="J484" s="6"/>
      <c r="K484" s="4"/>
    </row>
    <row r="485" spans="1:11" outlineLevel="1" x14ac:dyDescent="0.25">
      <c r="A485" s="63"/>
      <c r="B485" s="213" t="s">
        <v>684</v>
      </c>
      <c r="C485" s="92" t="s">
        <v>1</v>
      </c>
      <c r="D485" s="93">
        <f>D476</f>
        <v>185</v>
      </c>
      <c r="E485" s="94"/>
      <c r="F485" s="67"/>
      <c r="G485" s="136"/>
      <c r="H485" s="13"/>
      <c r="I485" s="14"/>
      <c r="J485" s="6"/>
      <c r="K485" s="4"/>
    </row>
    <row r="486" spans="1:11" outlineLevel="1" x14ac:dyDescent="0.25">
      <c r="A486" s="63"/>
      <c r="B486" s="213" t="s">
        <v>685</v>
      </c>
      <c r="C486" s="92" t="s">
        <v>1</v>
      </c>
      <c r="D486" s="93"/>
      <c r="E486" s="94"/>
      <c r="F486" s="67"/>
      <c r="G486" s="136"/>
      <c r="H486" s="13"/>
      <c r="I486" s="14"/>
      <c r="J486" s="6"/>
      <c r="K486" s="4"/>
    </row>
    <row r="487" spans="1:11" outlineLevel="1" x14ac:dyDescent="0.25">
      <c r="A487" s="63"/>
      <c r="B487" s="213"/>
      <c r="C487" s="92"/>
      <c r="D487" s="93"/>
      <c r="E487" s="94"/>
      <c r="F487" s="67"/>
      <c r="G487" s="136"/>
      <c r="H487" s="13"/>
      <c r="I487" s="14"/>
      <c r="J487" s="6"/>
      <c r="K487" s="4"/>
    </row>
    <row r="488" spans="1:11" outlineLevel="1" x14ac:dyDescent="0.25">
      <c r="A488" s="63"/>
      <c r="B488" s="213" t="s">
        <v>686</v>
      </c>
      <c r="C488" s="92"/>
      <c r="D488" s="93"/>
      <c r="E488" s="94"/>
      <c r="F488" s="67"/>
      <c r="G488" s="136"/>
      <c r="H488" s="13"/>
      <c r="I488" s="14"/>
      <c r="J488" s="6"/>
      <c r="K488" s="4"/>
    </row>
    <row r="489" spans="1:11" outlineLevel="1" x14ac:dyDescent="0.25">
      <c r="A489" s="63"/>
      <c r="B489" s="213" t="s">
        <v>687</v>
      </c>
      <c r="C489" s="92" t="s">
        <v>0</v>
      </c>
      <c r="D489" s="93"/>
      <c r="E489" s="94"/>
      <c r="F489" s="67"/>
      <c r="G489" s="136"/>
      <c r="H489" s="13"/>
      <c r="I489" s="14"/>
      <c r="J489" s="6"/>
      <c r="K489" s="4"/>
    </row>
    <row r="490" spans="1:11" outlineLevel="1" x14ac:dyDescent="0.25">
      <c r="A490" s="63"/>
      <c r="B490" s="213" t="s">
        <v>688</v>
      </c>
      <c r="C490" s="92" t="s">
        <v>0</v>
      </c>
      <c r="D490" s="93">
        <v>11</v>
      </c>
      <c r="E490" s="94"/>
      <c r="F490" s="67"/>
      <c r="G490" s="136"/>
      <c r="H490" s="13"/>
      <c r="I490" s="14"/>
      <c r="J490" s="6"/>
      <c r="K490" s="4"/>
    </row>
    <row r="491" spans="1:11" outlineLevel="1" x14ac:dyDescent="0.25">
      <c r="A491" s="63"/>
      <c r="B491" s="213" t="s">
        <v>689</v>
      </c>
      <c r="C491" s="92" t="s">
        <v>0</v>
      </c>
      <c r="D491" s="93"/>
      <c r="E491" s="94"/>
      <c r="F491" s="67"/>
      <c r="G491" s="136"/>
      <c r="H491" s="13"/>
      <c r="I491" s="14"/>
      <c r="J491" s="6"/>
      <c r="K491" s="4"/>
    </row>
    <row r="492" spans="1:11" outlineLevel="1" x14ac:dyDescent="0.25">
      <c r="A492" s="63"/>
      <c r="B492" s="213"/>
      <c r="C492" s="92"/>
      <c r="D492" s="93"/>
      <c r="E492" s="94"/>
      <c r="F492" s="67"/>
      <c r="G492" s="136"/>
      <c r="H492" s="13"/>
      <c r="I492" s="14"/>
      <c r="J492" s="6"/>
      <c r="K492" s="4"/>
    </row>
    <row r="493" spans="1:11" outlineLevel="1" x14ac:dyDescent="0.25">
      <c r="A493" s="63"/>
      <c r="B493" s="213" t="s">
        <v>690</v>
      </c>
      <c r="C493" s="92"/>
      <c r="D493" s="93"/>
      <c r="E493" s="94"/>
      <c r="F493" s="67"/>
      <c r="G493" s="136"/>
      <c r="H493" s="13"/>
      <c r="I493" s="14"/>
      <c r="J493" s="6"/>
      <c r="K493" s="4"/>
    </row>
    <row r="494" spans="1:11" outlineLevel="1" x14ac:dyDescent="0.25">
      <c r="A494" s="63"/>
      <c r="B494" s="213" t="s">
        <v>687</v>
      </c>
      <c r="C494" s="92" t="s">
        <v>0</v>
      </c>
      <c r="D494" s="93"/>
      <c r="E494" s="94"/>
      <c r="F494" s="67"/>
      <c r="G494" s="136"/>
      <c r="H494" s="13"/>
      <c r="I494" s="14"/>
      <c r="J494" s="6"/>
      <c r="K494" s="4"/>
    </row>
    <row r="495" spans="1:11" outlineLevel="1" x14ac:dyDescent="0.25">
      <c r="A495" s="63"/>
      <c r="B495" s="213" t="s">
        <v>688</v>
      </c>
      <c r="C495" s="92" t="s">
        <v>0</v>
      </c>
      <c r="D495" s="93">
        <f>D490</f>
        <v>11</v>
      </c>
      <c r="E495" s="94"/>
      <c r="F495" s="67"/>
      <c r="G495" s="136"/>
      <c r="H495" s="13"/>
      <c r="I495" s="14"/>
      <c r="J495" s="6"/>
      <c r="K495" s="4"/>
    </row>
    <row r="496" spans="1:11" outlineLevel="1" x14ac:dyDescent="0.25">
      <c r="A496" s="63"/>
      <c r="B496" s="213" t="s">
        <v>689</v>
      </c>
      <c r="C496" s="92" t="s">
        <v>0</v>
      </c>
      <c r="D496" s="93"/>
      <c r="E496" s="94"/>
      <c r="F496" s="67"/>
      <c r="G496" s="136"/>
      <c r="H496" s="13"/>
      <c r="I496" s="14"/>
      <c r="J496" s="6"/>
      <c r="K496" s="4"/>
    </row>
    <row r="497" spans="1:11" outlineLevel="1" x14ac:dyDescent="0.25">
      <c r="A497" s="63"/>
      <c r="B497" s="213"/>
      <c r="C497" s="92"/>
      <c r="D497" s="93"/>
      <c r="E497" s="94"/>
      <c r="F497" s="67"/>
      <c r="G497" s="136"/>
      <c r="H497" s="13"/>
      <c r="I497" s="14"/>
      <c r="J497" s="6"/>
      <c r="K497" s="4"/>
    </row>
    <row r="498" spans="1:11" outlineLevel="1" x14ac:dyDescent="0.25">
      <c r="A498" s="63"/>
      <c r="B498" s="95" t="s">
        <v>607</v>
      </c>
      <c r="C498" s="92"/>
      <c r="D498" s="93"/>
      <c r="E498" s="94"/>
      <c r="F498" s="67"/>
      <c r="G498" s="133">
        <f>SUM(G470:G496)</f>
        <v>0</v>
      </c>
      <c r="H498" s="13"/>
      <c r="I498" s="14"/>
      <c r="J498" s="6"/>
      <c r="K498" s="4"/>
    </row>
    <row r="499" spans="1:11" outlineLevel="1" x14ac:dyDescent="0.25">
      <c r="A499" s="63"/>
      <c r="B499" s="71"/>
      <c r="C499" s="65"/>
      <c r="D499" s="66"/>
      <c r="E499" s="67"/>
      <c r="F499" s="67"/>
      <c r="G499" s="67"/>
      <c r="H499" s="13"/>
      <c r="I499" s="14"/>
      <c r="J499" s="6"/>
      <c r="K499" s="4"/>
    </row>
    <row r="500" spans="1:11" outlineLevel="1" x14ac:dyDescent="0.25">
      <c r="A500" s="63"/>
      <c r="B500" s="155" t="str">
        <f>"Total "&amp;B63</f>
        <v>Total TRAVAUX HYDRAULIQUES</v>
      </c>
      <c r="C500" s="156"/>
      <c r="D500" s="157"/>
      <c r="E500" s="158"/>
      <c r="F500" s="159"/>
      <c r="G500" s="160">
        <f>G468+G421+G394+G385+G357+G328+G167</f>
        <v>0</v>
      </c>
      <c r="H500" s="13"/>
      <c r="I500" s="14"/>
      <c r="J500" s="6"/>
      <c r="K500" s="4"/>
    </row>
    <row r="501" spans="1:11" outlineLevel="1" x14ac:dyDescent="0.25">
      <c r="A501" s="63"/>
      <c r="B501" s="71"/>
      <c r="C501" s="65"/>
      <c r="D501" s="66"/>
      <c r="E501" s="67"/>
      <c r="F501" s="67"/>
      <c r="G501" s="67"/>
      <c r="H501" s="13"/>
      <c r="I501" s="14"/>
      <c r="J501" s="6"/>
      <c r="K501" s="4"/>
    </row>
    <row r="502" spans="1:11" x14ac:dyDescent="0.25">
      <c r="A502" s="72">
        <v>8</v>
      </c>
      <c r="B502" s="100" t="s">
        <v>308</v>
      </c>
      <c r="C502" s="73"/>
      <c r="D502" s="73"/>
      <c r="E502" s="73"/>
      <c r="F502" s="74"/>
      <c r="G502" s="74"/>
      <c r="H502" s="13"/>
      <c r="I502" s="14"/>
      <c r="J502" s="6"/>
      <c r="K502" s="4"/>
    </row>
    <row r="503" spans="1:11" outlineLevel="1" x14ac:dyDescent="0.25">
      <c r="A503" s="63"/>
      <c r="B503" s="71"/>
      <c r="C503" s="65"/>
      <c r="D503" s="66"/>
      <c r="E503" s="67"/>
      <c r="F503" s="67"/>
      <c r="G503" s="67"/>
      <c r="H503" s="13"/>
      <c r="I503" s="14"/>
      <c r="J503" s="6"/>
      <c r="K503" s="4"/>
    </row>
    <row r="504" spans="1:11" outlineLevel="1" x14ac:dyDescent="0.25">
      <c r="A504" s="63" t="s">
        <v>619</v>
      </c>
      <c r="B504" s="68" t="s">
        <v>314</v>
      </c>
      <c r="C504" s="65"/>
      <c r="D504" s="66"/>
      <c r="E504" s="67"/>
      <c r="F504" s="67"/>
      <c r="G504" s="67"/>
      <c r="H504" s="13"/>
      <c r="I504" s="14"/>
      <c r="J504" s="6"/>
      <c r="K504" s="4"/>
    </row>
    <row r="505" spans="1:11" outlineLevel="1" x14ac:dyDescent="0.25">
      <c r="A505" s="63"/>
      <c r="B505" s="71"/>
      <c r="C505" s="65"/>
      <c r="D505" s="66"/>
      <c r="E505" s="67"/>
      <c r="F505" s="67"/>
      <c r="G505" s="67"/>
      <c r="H505" s="13"/>
      <c r="I505" s="14"/>
      <c r="J505" s="6"/>
      <c r="K505" s="4"/>
    </row>
    <row r="506" spans="1:11" outlineLevel="1" x14ac:dyDescent="0.25">
      <c r="A506" s="63" t="s">
        <v>315</v>
      </c>
      <c r="B506" s="84" t="s">
        <v>316</v>
      </c>
      <c r="C506" s="65"/>
      <c r="D506" s="66"/>
      <c r="E506" s="67"/>
      <c r="F506" s="67"/>
      <c r="G506" s="67"/>
      <c r="H506" s="13"/>
      <c r="I506" s="14"/>
      <c r="J506" s="6"/>
      <c r="K506" s="4"/>
    </row>
    <row r="507" spans="1:11" outlineLevel="1" x14ac:dyDescent="0.25">
      <c r="A507" s="63"/>
      <c r="B507" s="71"/>
      <c r="C507" s="65"/>
      <c r="D507" s="66"/>
      <c r="E507" s="67"/>
      <c r="F507" s="67"/>
      <c r="G507" s="67"/>
      <c r="H507" s="13"/>
      <c r="I507" s="14"/>
      <c r="J507" s="6"/>
      <c r="K507" s="4"/>
    </row>
    <row r="508" spans="1:11" ht="27.6" outlineLevel="1" x14ac:dyDescent="0.25">
      <c r="A508" s="63"/>
      <c r="B508" s="71" t="s">
        <v>321</v>
      </c>
      <c r="C508" s="292" t="s">
        <v>2</v>
      </c>
      <c r="D508" s="293">
        <v>1</v>
      </c>
      <c r="E508" s="67"/>
      <c r="F508" s="67"/>
      <c r="G508" s="67"/>
      <c r="H508" s="13"/>
      <c r="I508" s="14"/>
      <c r="J508" s="6"/>
      <c r="K508" s="4"/>
    </row>
    <row r="509" spans="1:11" outlineLevel="1" x14ac:dyDescent="0.25">
      <c r="A509" s="63"/>
      <c r="B509" s="71" t="s">
        <v>317</v>
      </c>
      <c r="C509" s="292"/>
      <c r="D509" s="293"/>
      <c r="E509" s="67"/>
      <c r="F509" s="67"/>
      <c r="G509" s="67"/>
      <c r="H509" s="13"/>
      <c r="I509" s="14"/>
      <c r="J509" s="6"/>
      <c r="K509" s="4"/>
    </row>
    <row r="510" spans="1:11" outlineLevel="1" x14ac:dyDescent="0.25">
      <c r="A510" s="63"/>
      <c r="B510" s="71" t="s">
        <v>318</v>
      </c>
      <c r="C510" s="292"/>
      <c r="D510" s="293"/>
      <c r="E510" s="67"/>
      <c r="F510" s="67"/>
      <c r="G510" s="67"/>
      <c r="H510" s="13"/>
      <c r="I510" s="14"/>
      <c r="J510" s="6"/>
      <c r="K510" s="4"/>
    </row>
    <row r="511" spans="1:11" outlineLevel="1" x14ac:dyDescent="0.25">
      <c r="A511" s="63"/>
      <c r="B511" s="71" t="s">
        <v>319</v>
      </c>
      <c r="C511" s="292"/>
      <c r="D511" s="293"/>
      <c r="E511" s="67"/>
      <c r="F511" s="67"/>
      <c r="G511" s="67"/>
      <c r="H511" s="13"/>
      <c r="I511" s="14"/>
      <c r="J511" s="6"/>
      <c r="K511" s="4"/>
    </row>
    <row r="512" spans="1:11" outlineLevel="1" x14ac:dyDescent="0.25">
      <c r="A512" s="63"/>
      <c r="B512" s="71" t="s">
        <v>320</v>
      </c>
      <c r="C512" s="292"/>
      <c r="D512" s="293"/>
      <c r="E512" s="67"/>
      <c r="F512" s="67"/>
      <c r="G512" s="67"/>
      <c r="H512" s="13"/>
      <c r="I512" s="14"/>
      <c r="J512" s="6"/>
      <c r="K512" s="4"/>
    </row>
    <row r="513" spans="1:11" outlineLevel="1" x14ac:dyDescent="0.25">
      <c r="A513" s="63"/>
      <c r="B513" s="71"/>
      <c r="C513" s="65"/>
      <c r="D513" s="66"/>
      <c r="E513" s="67"/>
      <c r="F513" s="67"/>
      <c r="G513" s="67"/>
      <c r="H513" s="13"/>
      <c r="I513" s="14"/>
      <c r="J513" s="6"/>
      <c r="K513" s="4"/>
    </row>
    <row r="514" spans="1:11" ht="27.6" outlineLevel="1" x14ac:dyDescent="0.25">
      <c r="A514" s="63" t="s">
        <v>322</v>
      </c>
      <c r="B514" s="84" t="s">
        <v>323</v>
      </c>
      <c r="C514" s="65"/>
      <c r="D514" s="66"/>
      <c r="E514" s="67"/>
      <c r="F514" s="67"/>
      <c r="G514" s="67"/>
      <c r="H514" s="13"/>
      <c r="I514" s="14"/>
      <c r="J514" s="6"/>
      <c r="K514" s="4"/>
    </row>
    <row r="515" spans="1:11" outlineLevel="1" x14ac:dyDescent="0.25">
      <c r="A515" s="63"/>
      <c r="B515" s="71"/>
      <c r="C515" s="65"/>
      <c r="D515" s="66"/>
      <c r="E515" s="67"/>
      <c r="F515" s="67"/>
      <c r="G515" s="67"/>
      <c r="H515" s="13"/>
      <c r="I515" s="14"/>
      <c r="J515" s="6"/>
      <c r="K515" s="4"/>
    </row>
    <row r="516" spans="1:11" outlineLevel="1" x14ac:dyDescent="0.25">
      <c r="A516" s="63"/>
      <c r="B516" s="71" t="s">
        <v>324</v>
      </c>
      <c r="C516" s="65"/>
      <c r="D516" s="66"/>
      <c r="E516" s="67"/>
      <c r="F516" s="67"/>
      <c r="G516" s="67"/>
      <c r="H516" s="13"/>
      <c r="I516" s="14"/>
      <c r="J516" s="6"/>
      <c r="K516" s="4"/>
    </row>
    <row r="517" spans="1:11" outlineLevel="1" x14ac:dyDescent="0.25">
      <c r="A517" s="63"/>
      <c r="B517" s="71" t="s">
        <v>12</v>
      </c>
      <c r="C517" s="65"/>
      <c r="D517" s="66"/>
      <c r="E517" s="67"/>
      <c r="F517" s="67"/>
      <c r="G517" s="67"/>
      <c r="H517" s="13"/>
      <c r="I517" s="14"/>
      <c r="J517" s="6"/>
      <c r="K517" s="4"/>
    </row>
    <row r="518" spans="1:11" outlineLevel="1" x14ac:dyDescent="0.25">
      <c r="A518" s="63"/>
      <c r="B518" s="71" t="s">
        <v>154</v>
      </c>
      <c r="C518" s="65"/>
      <c r="D518" s="66"/>
      <c r="E518" s="67"/>
      <c r="F518" s="67"/>
      <c r="G518" s="67"/>
      <c r="H518" s="13"/>
      <c r="I518" s="14"/>
      <c r="J518" s="6"/>
      <c r="K518" s="4"/>
    </row>
    <row r="519" spans="1:11" outlineLevel="1" x14ac:dyDescent="0.25">
      <c r="A519" s="63"/>
      <c r="B519" s="71" t="s">
        <v>325</v>
      </c>
      <c r="C519" s="65"/>
      <c r="D519" s="66"/>
      <c r="E519" s="67"/>
      <c r="F519" s="67"/>
      <c r="G519" s="67"/>
      <c r="H519" s="13"/>
      <c r="I519" s="14"/>
      <c r="J519" s="6"/>
      <c r="K519" s="4"/>
    </row>
    <row r="520" spans="1:11" outlineLevel="1" x14ac:dyDescent="0.25">
      <c r="A520" s="63"/>
      <c r="B520" s="71" t="s">
        <v>326</v>
      </c>
      <c r="C520" s="65"/>
      <c r="D520" s="66"/>
      <c r="E520" s="67"/>
      <c r="F520" s="67"/>
      <c r="G520" s="67"/>
      <c r="H520" s="13"/>
      <c r="I520" s="14"/>
      <c r="J520" s="6"/>
      <c r="K520" s="4"/>
    </row>
    <row r="521" spans="1:11" outlineLevel="1" x14ac:dyDescent="0.25">
      <c r="A521" s="63"/>
      <c r="B521" s="71" t="s">
        <v>327</v>
      </c>
      <c r="C521" s="65" t="s">
        <v>2</v>
      </c>
      <c r="D521" s="66">
        <v>1</v>
      </c>
      <c r="E521" s="67"/>
      <c r="F521" s="67"/>
      <c r="G521" s="67"/>
      <c r="H521" s="13"/>
      <c r="I521" s="14"/>
      <c r="J521" s="6"/>
      <c r="K521" s="4"/>
    </row>
    <row r="522" spans="1:11" outlineLevel="1" x14ac:dyDescent="0.25">
      <c r="A522" s="63"/>
      <c r="B522" s="71"/>
      <c r="C522" s="65"/>
      <c r="D522" s="66"/>
      <c r="E522" s="67"/>
      <c r="F522" s="67"/>
      <c r="G522" s="67"/>
      <c r="H522" s="13"/>
      <c r="I522" s="14"/>
      <c r="J522" s="6"/>
      <c r="K522" s="4"/>
    </row>
    <row r="523" spans="1:11" ht="207" outlineLevel="1" x14ac:dyDescent="0.25">
      <c r="A523" s="63"/>
      <c r="B523" s="71" t="s">
        <v>542</v>
      </c>
      <c r="C523" s="65" t="s">
        <v>2</v>
      </c>
      <c r="D523" s="66">
        <v>1</v>
      </c>
      <c r="E523" s="67"/>
      <c r="F523" s="67"/>
      <c r="G523" s="67"/>
      <c r="H523" s="13"/>
      <c r="I523" s="14"/>
      <c r="J523" s="6"/>
      <c r="K523" s="4"/>
    </row>
    <row r="524" spans="1:11" outlineLevel="1" x14ac:dyDescent="0.25">
      <c r="A524" s="63"/>
      <c r="B524" s="71"/>
      <c r="C524" s="65"/>
      <c r="D524" s="66"/>
      <c r="E524" s="67"/>
      <c r="F524" s="67"/>
      <c r="G524" s="67"/>
      <c r="H524" s="13"/>
      <c r="I524" s="14"/>
      <c r="J524" s="6"/>
      <c r="K524" s="4"/>
    </row>
    <row r="525" spans="1:11" outlineLevel="1" x14ac:dyDescent="0.25">
      <c r="A525" s="63"/>
      <c r="B525" s="71" t="s">
        <v>543</v>
      </c>
      <c r="C525" s="65" t="s">
        <v>2</v>
      </c>
      <c r="D525" s="66">
        <v>1</v>
      </c>
      <c r="E525" s="67"/>
      <c r="F525" s="67"/>
      <c r="G525" s="67"/>
      <c r="H525" s="13"/>
      <c r="I525" s="14"/>
      <c r="J525" s="6"/>
      <c r="K525" s="4"/>
    </row>
    <row r="526" spans="1:11" outlineLevel="1" x14ac:dyDescent="0.25">
      <c r="A526" s="63"/>
      <c r="B526" s="71"/>
      <c r="C526" s="65"/>
      <c r="D526" s="66"/>
      <c r="E526" s="67"/>
      <c r="F526" s="67"/>
      <c r="G526" s="67"/>
      <c r="H526" s="13"/>
      <c r="I526" s="14"/>
      <c r="J526" s="6"/>
      <c r="K526" s="4"/>
    </row>
    <row r="527" spans="1:11" outlineLevel="1" x14ac:dyDescent="0.25">
      <c r="A527" s="63"/>
      <c r="B527" s="71" t="s">
        <v>544</v>
      </c>
      <c r="C527" s="65" t="s">
        <v>2</v>
      </c>
      <c r="D527" s="66">
        <v>1</v>
      </c>
      <c r="E527" s="67"/>
      <c r="F527" s="67"/>
      <c r="G527" s="67"/>
      <c r="H527" s="13"/>
      <c r="I527" s="14"/>
      <c r="J527" s="6"/>
      <c r="K527" s="4"/>
    </row>
    <row r="528" spans="1:11" outlineLevel="1" x14ac:dyDescent="0.25">
      <c r="A528" s="63"/>
      <c r="B528" s="71"/>
      <c r="C528" s="65"/>
      <c r="D528" s="66"/>
      <c r="E528" s="67"/>
      <c r="F528" s="67"/>
      <c r="G528" s="67"/>
      <c r="H528" s="13"/>
      <c r="I528" s="14"/>
      <c r="J528" s="6"/>
      <c r="K528" s="4"/>
    </row>
    <row r="529" spans="1:11" outlineLevel="1" x14ac:dyDescent="0.25">
      <c r="A529" s="63"/>
      <c r="B529" s="71" t="s">
        <v>545</v>
      </c>
      <c r="C529" s="65" t="s">
        <v>2</v>
      </c>
      <c r="D529" s="66">
        <v>1</v>
      </c>
      <c r="E529" s="67"/>
      <c r="F529" s="67"/>
      <c r="G529" s="67"/>
      <c r="H529" s="13"/>
      <c r="I529" s="14"/>
      <c r="J529" s="6"/>
      <c r="K529" s="4"/>
    </row>
    <row r="530" spans="1:11" outlineLevel="1" x14ac:dyDescent="0.25">
      <c r="A530" s="63"/>
      <c r="B530" s="71"/>
      <c r="C530" s="65"/>
      <c r="D530" s="66"/>
      <c r="E530" s="67"/>
      <c r="F530" s="67"/>
      <c r="G530" s="67"/>
      <c r="H530" s="13"/>
      <c r="I530" s="14"/>
      <c r="J530" s="6"/>
      <c r="K530" s="4"/>
    </row>
    <row r="531" spans="1:11" outlineLevel="1" x14ac:dyDescent="0.25">
      <c r="A531" s="63" t="s">
        <v>328</v>
      </c>
      <c r="B531" s="84" t="s">
        <v>329</v>
      </c>
      <c r="C531" s="65"/>
      <c r="D531" s="66"/>
      <c r="E531" s="67"/>
      <c r="F531" s="67"/>
      <c r="G531" s="67"/>
      <c r="H531" s="13"/>
      <c r="I531" s="14"/>
      <c r="J531" s="6"/>
      <c r="K531" s="4"/>
    </row>
    <row r="532" spans="1:11" outlineLevel="1" x14ac:dyDescent="0.25">
      <c r="A532" s="63"/>
      <c r="B532" s="71"/>
      <c r="C532" s="65"/>
      <c r="D532" s="66"/>
      <c r="E532" s="67"/>
      <c r="F532" s="67"/>
      <c r="G532" s="67"/>
      <c r="H532" s="13"/>
      <c r="I532" s="14"/>
      <c r="J532" s="6"/>
      <c r="K532" s="4"/>
    </row>
    <row r="533" spans="1:11" outlineLevel="1" x14ac:dyDescent="0.25">
      <c r="A533" s="63"/>
      <c r="B533" s="71" t="s">
        <v>330</v>
      </c>
      <c r="C533" s="65" t="s">
        <v>7</v>
      </c>
      <c r="D533" s="66">
        <v>1</v>
      </c>
      <c r="E533" s="67"/>
      <c r="F533" s="67"/>
      <c r="G533" s="67"/>
      <c r="H533" s="13"/>
      <c r="I533" s="14"/>
      <c r="J533" s="6"/>
      <c r="K533" s="4"/>
    </row>
    <row r="534" spans="1:11" outlineLevel="1" x14ac:dyDescent="0.25">
      <c r="A534" s="63"/>
      <c r="B534" s="71" t="s">
        <v>331</v>
      </c>
      <c r="C534" s="65" t="s">
        <v>7</v>
      </c>
      <c r="D534" s="66">
        <v>1</v>
      </c>
      <c r="E534" s="67"/>
      <c r="F534" s="67"/>
      <c r="G534" s="67"/>
      <c r="H534" s="13"/>
      <c r="I534" s="14"/>
      <c r="J534" s="6"/>
      <c r="K534" s="4"/>
    </row>
    <row r="535" spans="1:11" outlineLevel="1" x14ac:dyDescent="0.25">
      <c r="A535" s="63"/>
      <c r="B535" s="71" t="s">
        <v>175</v>
      </c>
      <c r="C535" s="65" t="s">
        <v>7</v>
      </c>
      <c r="D535" s="66">
        <v>1</v>
      </c>
      <c r="E535" s="67"/>
      <c r="F535" s="67"/>
      <c r="G535" s="67"/>
      <c r="H535" s="13"/>
      <c r="I535" s="14"/>
      <c r="J535" s="6"/>
      <c r="K535" s="4"/>
    </row>
    <row r="536" spans="1:11" outlineLevel="1" x14ac:dyDescent="0.25">
      <c r="A536" s="63"/>
      <c r="B536" s="71" t="s">
        <v>332</v>
      </c>
      <c r="C536" s="65" t="s">
        <v>7</v>
      </c>
      <c r="D536" s="66">
        <v>1</v>
      </c>
      <c r="E536" s="67"/>
      <c r="F536" s="67"/>
      <c r="G536" s="67"/>
      <c r="H536" s="13"/>
      <c r="I536" s="14"/>
      <c r="J536" s="6"/>
      <c r="K536" s="4"/>
    </row>
    <row r="537" spans="1:11" outlineLevel="1" x14ac:dyDescent="0.25">
      <c r="A537" s="63"/>
      <c r="B537" s="71" t="s">
        <v>333</v>
      </c>
      <c r="C537" s="65" t="s">
        <v>7</v>
      </c>
      <c r="D537" s="66">
        <v>1</v>
      </c>
      <c r="E537" s="67"/>
      <c r="F537" s="67"/>
      <c r="G537" s="67"/>
      <c r="H537" s="13"/>
      <c r="I537" s="14"/>
      <c r="J537" s="6"/>
      <c r="K537" s="4"/>
    </row>
    <row r="538" spans="1:11" outlineLevel="1" x14ac:dyDescent="0.25">
      <c r="A538" s="63"/>
      <c r="B538" s="71" t="s">
        <v>334</v>
      </c>
      <c r="C538" s="65" t="s">
        <v>2</v>
      </c>
      <c r="D538" s="66">
        <v>1</v>
      </c>
      <c r="E538" s="67"/>
      <c r="F538" s="67"/>
      <c r="G538" s="67"/>
      <c r="H538" s="13"/>
      <c r="I538" s="14"/>
      <c r="J538" s="6"/>
      <c r="K538" s="4"/>
    </row>
    <row r="539" spans="1:11" outlineLevel="1" x14ac:dyDescent="0.25">
      <c r="A539" s="63"/>
      <c r="B539" s="71"/>
      <c r="C539" s="65"/>
      <c r="D539" s="66"/>
      <c r="E539" s="67"/>
      <c r="F539" s="67"/>
      <c r="G539" s="67"/>
      <c r="H539" s="13"/>
      <c r="I539" s="14"/>
      <c r="J539" s="6"/>
      <c r="K539" s="4"/>
    </row>
    <row r="540" spans="1:11" outlineLevel="1" x14ac:dyDescent="0.25">
      <c r="A540" s="63" t="s">
        <v>335</v>
      </c>
      <c r="B540" s="84" t="s">
        <v>336</v>
      </c>
      <c r="C540" s="65"/>
      <c r="D540" s="66"/>
      <c r="E540" s="67"/>
      <c r="F540" s="67"/>
      <c r="G540" s="67"/>
      <c r="H540" s="13"/>
      <c r="I540" s="14"/>
      <c r="J540" s="6"/>
      <c r="K540" s="4"/>
    </row>
    <row r="541" spans="1:11" outlineLevel="1" x14ac:dyDescent="0.25">
      <c r="A541" s="63"/>
      <c r="B541" s="71"/>
      <c r="C541" s="65"/>
      <c r="D541" s="66"/>
      <c r="E541" s="67"/>
      <c r="F541" s="67"/>
      <c r="G541" s="67"/>
      <c r="H541" s="13"/>
      <c r="I541" s="14"/>
      <c r="J541" s="6"/>
      <c r="K541" s="4"/>
    </row>
    <row r="542" spans="1:11" outlineLevel="1" x14ac:dyDescent="0.25">
      <c r="A542" s="63"/>
      <c r="B542" s="71" t="s">
        <v>330</v>
      </c>
      <c r="C542" s="65" t="s">
        <v>7</v>
      </c>
      <c r="D542" s="66">
        <v>1</v>
      </c>
      <c r="E542" s="67"/>
      <c r="F542" s="67"/>
      <c r="G542" s="67"/>
      <c r="H542" s="13"/>
      <c r="I542" s="14"/>
      <c r="J542" s="6"/>
      <c r="K542" s="4"/>
    </row>
    <row r="543" spans="1:11" outlineLevel="1" x14ac:dyDescent="0.25">
      <c r="A543" s="63"/>
      <c r="B543" s="71" t="s">
        <v>331</v>
      </c>
      <c r="C543" s="65" t="s">
        <v>7</v>
      </c>
      <c r="D543" s="66">
        <v>1</v>
      </c>
      <c r="E543" s="67"/>
      <c r="F543" s="67"/>
      <c r="G543" s="67"/>
      <c r="H543" s="13"/>
      <c r="I543" s="14"/>
      <c r="J543" s="6"/>
      <c r="K543" s="4"/>
    </row>
    <row r="544" spans="1:11" outlineLevel="1" x14ac:dyDescent="0.25">
      <c r="A544" s="63"/>
      <c r="B544" s="71" t="s">
        <v>175</v>
      </c>
      <c r="C544" s="65" t="s">
        <v>7</v>
      </c>
      <c r="D544" s="66">
        <v>1</v>
      </c>
      <c r="E544" s="67"/>
      <c r="F544" s="67"/>
      <c r="G544" s="67"/>
      <c r="H544" s="13"/>
      <c r="I544" s="14"/>
      <c r="J544" s="6"/>
      <c r="K544" s="4"/>
    </row>
    <row r="545" spans="1:11" outlineLevel="1" x14ac:dyDescent="0.25">
      <c r="A545" s="63"/>
      <c r="B545" s="71" t="s">
        <v>332</v>
      </c>
      <c r="C545" s="65" t="s">
        <v>7</v>
      </c>
      <c r="D545" s="66">
        <v>1</v>
      </c>
      <c r="E545" s="67"/>
      <c r="F545" s="67"/>
      <c r="G545" s="67"/>
      <c r="H545" s="13"/>
      <c r="I545" s="14"/>
      <c r="J545" s="6"/>
      <c r="K545" s="4"/>
    </row>
    <row r="546" spans="1:11" outlineLevel="1" x14ac:dyDescent="0.25">
      <c r="A546" s="63"/>
      <c r="B546" s="71" t="s">
        <v>333</v>
      </c>
      <c r="C546" s="65" t="s">
        <v>7</v>
      </c>
      <c r="D546" s="66">
        <v>1</v>
      </c>
      <c r="E546" s="67"/>
      <c r="F546" s="67"/>
      <c r="G546" s="67"/>
      <c r="H546" s="13"/>
      <c r="I546" s="14"/>
      <c r="J546" s="6"/>
      <c r="K546" s="4"/>
    </row>
    <row r="547" spans="1:11" outlineLevel="1" x14ac:dyDescent="0.25">
      <c r="A547" s="63"/>
      <c r="B547" s="71" t="s">
        <v>334</v>
      </c>
      <c r="C547" s="65" t="s">
        <v>2</v>
      </c>
      <c r="D547" s="66">
        <v>1</v>
      </c>
      <c r="E547" s="67"/>
      <c r="F547" s="67"/>
      <c r="G547" s="67"/>
      <c r="H547" s="13"/>
      <c r="I547" s="14"/>
      <c r="J547" s="6"/>
      <c r="K547" s="4"/>
    </row>
    <row r="548" spans="1:11" outlineLevel="1" x14ac:dyDescent="0.25">
      <c r="A548" s="63"/>
      <c r="B548" s="71"/>
      <c r="C548" s="65"/>
      <c r="D548" s="66"/>
      <c r="E548" s="67"/>
      <c r="F548" s="67"/>
      <c r="G548" s="67"/>
      <c r="H548" s="13"/>
      <c r="I548" s="14"/>
      <c r="J548" s="6"/>
      <c r="K548" s="4"/>
    </row>
    <row r="549" spans="1:11" outlineLevel="1" x14ac:dyDescent="0.25">
      <c r="A549" s="63" t="s">
        <v>337</v>
      </c>
      <c r="B549" s="84" t="s">
        <v>338</v>
      </c>
      <c r="C549" s="65"/>
      <c r="D549" s="66"/>
      <c r="E549" s="67"/>
      <c r="F549" s="67"/>
      <c r="G549" s="67"/>
      <c r="H549" s="13"/>
      <c r="I549" s="14"/>
      <c r="J549" s="6"/>
      <c r="K549" s="4"/>
    </row>
    <row r="550" spans="1:11" outlineLevel="1" x14ac:dyDescent="0.25">
      <c r="A550" s="63"/>
      <c r="B550" s="71"/>
      <c r="C550" s="65"/>
      <c r="D550" s="66"/>
      <c r="E550" s="67"/>
      <c r="F550" s="67"/>
      <c r="G550" s="67"/>
      <c r="H550" s="13"/>
      <c r="I550" s="14"/>
      <c r="J550" s="6"/>
      <c r="K550" s="4"/>
    </row>
    <row r="551" spans="1:11" outlineLevel="1" x14ac:dyDescent="0.25">
      <c r="A551" s="63"/>
      <c r="B551" s="71" t="s">
        <v>339</v>
      </c>
      <c r="C551" s="65"/>
      <c r="D551" s="66"/>
      <c r="E551" s="67"/>
      <c r="F551" s="67"/>
      <c r="G551" s="67"/>
      <c r="H551" s="13"/>
      <c r="I551" s="14"/>
      <c r="J551" s="6"/>
      <c r="K551" s="4"/>
    </row>
    <row r="552" spans="1:11" outlineLevel="1" x14ac:dyDescent="0.25">
      <c r="A552" s="63"/>
      <c r="B552" s="71" t="s">
        <v>160</v>
      </c>
      <c r="C552" s="65" t="s">
        <v>7</v>
      </c>
      <c r="D552" s="66">
        <v>1</v>
      </c>
      <c r="E552" s="67"/>
      <c r="F552" s="67"/>
      <c r="G552" s="67"/>
      <c r="H552" s="13"/>
      <c r="I552" s="14"/>
      <c r="J552" s="6"/>
      <c r="K552" s="4"/>
    </row>
    <row r="553" spans="1:11" outlineLevel="1" x14ac:dyDescent="0.25">
      <c r="A553" s="63"/>
      <c r="B553" s="71"/>
      <c r="C553" s="65"/>
      <c r="D553" s="66"/>
      <c r="E553" s="67"/>
      <c r="F553" s="67"/>
      <c r="G553" s="67"/>
      <c r="H553" s="13"/>
      <c r="I553" s="14"/>
      <c r="J553" s="6"/>
      <c r="K553" s="4"/>
    </row>
    <row r="554" spans="1:11" outlineLevel="1" x14ac:dyDescent="0.25">
      <c r="A554" s="63" t="s">
        <v>340</v>
      </c>
      <c r="B554" s="84" t="s">
        <v>341</v>
      </c>
      <c r="C554" s="65"/>
      <c r="D554" s="66"/>
      <c r="E554" s="67"/>
      <c r="F554" s="67"/>
      <c r="G554" s="67"/>
      <c r="H554" s="13"/>
      <c r="I554" s="14"/>
      <c r="J554" s="6"/>
      <c r="K554" s="4"/>
    </row>
    <row r="555" spans="1:11" outlineLevel="1" x14ac:dyDescent="0.25">
      <c r="A555" s="63"/>
      <c r="B555" s="71"/>
      <c r="C555" s="65"/>
      <c r="D555" s="66"/>
      <c r="E555" s="67"/>
      <c r="F555" s="67"/>
      <c r="G555" s="67"/>
      <c r="H555" s="13"/>
      <c r="I555" s="14"/>
      <c r="J555" s="6"/>
      <c r="K555" s="4"/>
    </row>
    <row r="556" spans="1:11" outlineLevel="1" x14ac:dyDescent="0.25">
      <c r="A556" s="63"/>
      <c r="B556" s="71" t="s">
        <v>420</v>
      </c>
      <c r="C556" s="65"/>
      <c r="D556" s="66"/>
      <c r="E556" s="67"/>
      <c r="F556" s="67"/>
      <c r="G556" s="67"/>
      <c r="H556" s="13"/>
      <c r="I556" s="14"/>
      <c r="J556" s="6"/>
      <c r="K556" s="4"/>
    </row>
    <row r="557" spans="1:11" outlineLevel="1" x14ac:dyDescent="0.25">
      <c r="A557" s="63"/>
      <c r="B557" s="71" t="s">
        <v>343</v>
      </c>
      <c r="C557" s="65" t="s">
        <v>1</v>
      </c>
      <c r="D557" s="66"/>
      <c r="E557" s="67"/>
      <c r="F557" s="67"/>
      <c r="G557" s="67"/>
      <c r="H557" s="13"/>
      <c r="I557" s="14"/>
      <c r="J557" s="6"/>
      <c r="K557" s="4"/>
    </row>
    <row r="558" spans="1:11" outlineLevel="1" x14ac:dyDescent="0.25">
      <c r="A558" s="63"/>
      <c r="B558" s="71" t="s">
        <v>344</v>
      </c>
      <c r="C558" s="65" t="s">
        <v>1</v>
      </c>
      <c r="D558" s="66"/>
      <c r="E558" s="67"/>
      <c r="F558" s="67"/>
      <c r="G558" s="67"/>
      <c r="H558" s="13"/>
      <c r="I558" s="14"/>
      <c r="J558" s="6"/>
      <c r="K558" s="4"/>
    </row>
    <row r="559" spans="1:11" outlineLevel="1" x14ac:dyDescent="0.25">
      <c r="A559" s="63"/>
      <c r="B559" s="71" t="s">
        <v>346</v>
      </c>
      <c r="C559" s="65" t="s">
        <v>1</v>
      </c>
      <c r="D559" s="66"/>
      <c r="E559" s="67"/>
      <c r="F559" s="67"/>
      <c r="G559" s="67"/>
      <c r="H559" s="13"/>
      <c r="I559" s="14"/>
      <c r="J559" s="6"/>
      <c r="K559" s="4"/>
    </row>
    <row r="560" spans="1:11" outlineLevel="1" x14ac:dyDescent="0.25">
      <c r="A560" s="63"/>
      <c r="B560" s="71" t="s">
        <v>345</v>
      </c>
      <c r="C560" s="65" t="s">
        <v>1</v>
      </c>
      <c r="D560" s="66"/>
      <c r="E560" s="67"/>
      <c r="F560" s="67"/>
      <c r="G560" s="67"/>
      <c r="H560" s="13"/>
      <c r="I560" s="14"/>
      <c r="J560" s="6"/>
      <c r="K560" s="4"/>
    </row>
    <row r="561" spans="1:11" outlineLevel="1" x14ac:dyDescent="0.25">
      <c r="A561" s="63"/>
      <c r="B561" s="71" t="s">
        <v>347</v>
      </c>
      <c r="C561" s="65" t="s">
        <v>1</v>
      </c>
      <c r="D561" s="66"/>
      <c r="E561" s="67"/>
      <c r="F561" s="67"/>
      <c r="G561" s="67"/>
      <c r="H561" s="13"/>
      <c r="I561" s="14"/>
      <c r="J561" s="6"/>
      <c r="K561" s="4"/>
    </row>
    <row r="562" spans="1:11" outlineLevel="1" x14ac:dyDescent="0.25">
      <c r="A562" s="63"/>
      <c r="B562" s="71"/>
      <c r="C562" s="65"/>
      <c r="D562" s="66"/>
      <c r="E562" s="67"/>
      <c r="F562" s="67"/>
      <c r="G562" s="67"/>
      <c r="H562" s="13"/>
      <c r="I562" s="14"/>
      <c r="J562" s="6"/>
      <c r="K562" s="4"/>
    </row>
    <row r="563" spans="1:11" outlineLevel="1" x14ac:dyDescent="0.25">
      <c r="A563" s="63"/>
      <c r="B563" s="71" t="s">
        <v>349</v>
      </c>
      <c r="C563" s="65"/>
      <c r="D563" s="66"/>
      <c r="E563" s="67"/>
      <c r="F563" s="67"/>
      <c r="G563" s="67"/>
      <c r="H563" s="13"/>
      <c r="I563" s="14"/>
      <c r="J563" s="6"/>
      <c r="K563" s="4"/>
    </row>
    <row r="564" spans="1:11" outlineLevel="1" x14ac:dyDescent="0.25">
      <c r="A564" s="63"/>
      <c r="B564" s="71" t="s">
        <v>343</v>
      </c>
      <c r="C564" s="65" t="s">
        <v>1</v>
      </c>
      <c r="D564" s="66"/>
      <c r="E564" s="67"/>
      <c r="F564" s="67"/>
      <c r="G564" s="67"/>
      <c r="H564" s="13"/>
      <c r="I564" s="14"/>
      <c r="J564" s="6"/>
      <c r="K564" s="4"/>
    </row>
    <row r="565" spans="1:11" outlineLevel="1" x14ac:dyDescent="0.25">
      <c r="A565" s="63"/>
      <c r="B565" s="71" t="s">
        <v>344</v>
      </c>
      <c r="C565" s="65" t="s">
        <v>1</v>
      </c>
      <c r="D565" s="66"/>
      <c r="E565" s="67"/>
      <c r="F565" s="67"/>
      <c r="G565" s="67"/>
      <c r="H565" s="13"/>
      <c r="I565" s="14"/>
      <c r="J565" s="6"/>
      <c r="K565" s="4"/>
    </row>
    <row r="566" spans="1:11" outlineLevel="1" x14ac:dyDescent="0.25">
      <c r="A566" s="63"/>
      <c r="B566" s="71" t="s">
        <v>346</v>
      </c>
      <c r="C566" s="65" t="s">
        <v>1</v>
      </c>
      <c r="D566" s="66"/>
      <c r="E566" s="67"/>
      <c r="F566" s="67"/>
      <c r="G566" s="67"/>
      <c r="H566" s="13"/>
      <c r="I566" s="14"/>
      <c r="J566" s="6"/>
      <c r="K566" s="4"/>
    </row>
    <row r="567" spans="1:11" outlineLevel="1" x14ac:dyDescent="0.25">
      <c r="A567" s="63"/>
      <c r="B567" s="71" t="s">
        <v>345</v>
      </c>
      <c r="C567" s="65" t="s">
        <v>1</v>
      </c>
      <c r="D567" s="66"/>
      <c r="E567" s="67"/>
      <c r="F567" s="67"/>
      <c r="G567" s="67"/>
      <c r="H567" s="13"/>
      <c r="I567" s="14"/>
      <c r="J567" s="6"/>
      <c r="K567" s="4"/>
    </row>
    <row r="568" spans="1:11" outlineLevel="1" x14ac:dyDescent="0.25">
      <c r="A568" s="63"/>
      <c r="B568" s="71" t="s">
        <v>347</v>
      </c>
      <c r="C568" s="65" t="s">
        <v>1</v>
      </c>
      <c r="D568" s="66"/>
      <c r="E568" s="67"/>
      <c r="F568" s="67"/>
      <c r="G568" s="67"/>
      <c r="H568" s="13"/>
      <c r="I568" s="14"/>
      <c r="J568" s="6"/>
      <c r="K568" s="4"/>
    </row>
    <row r="569" spans="1:11" outlineLevel="1" x14ac:dyDescent="0.25">
      <c r="A569" s="63"/>
      <c r="B569" s="71"/>
      <c r="C569" s="65"/>
      <c r="D569" s="66"/>
      <c r="E569" s="67"/>
      <c r="F569" s="67"/>
      <c r="G569" s="67"/>
      <c r="H569" s="13"/>
      <c r="I569" s="14"/>
      <c r="J569" s="6"/>
      <c r="K569" s="4"/>
    </row>
    <row r="570" spans="1:11" outlineLevel="1" x14ac:dyDescent="0.25">
      <c r="A570" s="63"/>
      <c r="B570" s="71" t="s">
        <v>348</v>
      </c>
      <c r="C570" s="65"/>
      <c r="D570" s="66"/>
      <c r="E570" s="67"/>
      <c r="F570" s="67"/>
      <c r="G570" s="67"/>
      <c r="H570" s="13"/>
      <c r="I570" s="14"/>
      <c r="J570" s="6"/>
      <c r="K570" s="4"/>
    </row>
    <row r="571" spans="1:11" outlineLevel="1" x14ac:dyDescent="0.25">
      <c r="A571" s="63"/>
      <c r="B571" s="71" t="s">
        <v>160</v>
      </c>
      <c r="C571" s="65" t="s">
        <v>7</v>
      </c>
      <c r="D571" s="66"/>
      <c r="E571" s="67"/>
      <c r="F571" s="67"/>
      <c r="G571" s="67"/>
      <c r="H571" s="13"/>
      <c r="I571" s="14"/>
      <c r="J571" s="6"/>
      <c r="K571" s="4"/>
    </row>
    <row r="572" spans="1:11" outlineLevel="1" x14ac:dyDescent="0.25">
      <c r="A572" s="63"/>
      <c r="B572" s="71"/>
      <c r="C572" s="65"/>
      <c r="D572" s="66"/>
      <c r="E572" s="67"/>
      <c r="F572" s="67"/>
      <c r="G572" s="67"/>
      <c r="H572" s="13"/>
      <c r="I572" s="14"/>
      <c r="J572" s="6"/>
      <c r="K572" s="4"/>
    </row>
    <row r="573" spans="1:11" outlineLevel="1" x14ac:dyDescent="0.25">
      <c r="A573" s="63"/>
      <c r="B573" s="71" t="s">
        <v>350</v>
      </c>
      <c r="C573" s="65"/>
      <c r="D573" s="66"/>
      <c r="E573" s="67"/>
      <c r="F573" s="67"/>
      <c r="G573" s="67"/>
      <c r="H573" s="13"/>
      <c r="I573" s="14"/>
      <c r="J573" s="6"/>
      <c r="K573" s="4"/>
    </row>
    <row r="574" spans="1:11" outlineLevel="1" x14ac:dyDescent="0.25">
      <c r="A574" s="63"/>
      <c r="B574" s="71" t="s">
        <v>351</v>
      </c>
      <c r="C574" s="65" t="s">
        <v>7</v>
      </c>
      <c r="D574" s="66"/>
      <c r="E574" s="67"/>
      <c r="F574" s="67"/>
      <c r="G574" s="67"/>
      <c r="H574" s="13"/>
      <c r="I574" s="14"/>
      <c r="J574" s="6"/>
      <c r="K574" s="4"/>
    </row>
    <row r="575" spans="1:11" outlineLevel="1" x14ac:dyDescent="0.25">
      <c r="A575" s="63"/>
      <c r="B575" s="71"/>
      <c r="C575" s="65"/>
      <c r="D575" s="66"/>
      <c r="E575" s="67"/>
      <c r="F575" s="67"/>
      <c r="G575" s="67"/>
      <c r="H575" s="13"/>
      <c r="I575" s="14"/>
      <c r="J575" s="6"/>
      <c r="K575" s="4"/>
    </row>
    <row r="576" spans="1:11" outlineLevel="1" x14ac:dyDescent="0.25">
      <c r="A576" s="63"/>
      <c r="B576" s="71" t="s">
        <v>352</v>
      </c>
      <c r="C576" s="65"/>
      <c r="D576" s="66"/>
      <c r="E576" s="67"/>
      <c r="F576" s="67"/>
      <c r="G576" s="67"/>
      <c r="H576" s="13"/>
      <c r="I576" s="14"/>
      <c r="J576" s="6"/>
      <c r="K576" s="4"/>
    </row>
    <row r="577" spans="1:11" outlineLevel="1" x14ac:dyDescent="0.25">
      <c r="A577" s="63"/>
      <c r="B577" s="71" t="s">
        <v>351</v>
      </c>
      <c r="C577" s="65" t="s">
        <v>7</v>
      </c>
      <c r="D577" s="66"/>
      <c r="E577" s="67"/>
      <c r="F577" s="67"/>
      <c r="G577" s="67"/>
      <c r="H577" s="13"/>
      <c r="I577" s="14"/>
      <c r="J577" s="6"/>
      <c r="K577" s="4"/>
    </row>
    <row r="578" spans="1:11" outlineLevel="1" x14ac:dyDescent="0.25">
      <c r="A578" s="63"/>
      <c r="B578" s="71"/>
      <c r="C578" s="65"/>
      <c r="D578" s="66"/>
      <c r="E578" s="67"/>
      <c r="F578" s="67"/>
      <c r="G578" s="67"/>
      <c r="H578" s="13"/>
      <c r="I578" s="14"/>
      <c r="J578" s="6"/>
      <c r="K578" s="4"/>
    </row>
    <row r="579" spans="1:11" outlineLevel="1" x14ac:dyDescent="0.25">
      <c r="A579" s="63"/>
      <c r="B579" s="71" t="s">
        <v>353</v>
      </c>
      <c r="C579" s="65"/>
      <c r="D579" s="66"/>
      <c r="E579" s="67"/>
      <c r="F579" s="67"/>
      <c r="G579" s="67"/>
      <c r="H579" s="13"/>
      <c r="I579" s="14"/>
      <c r="J579" s="6"/>
      <c r="K579" s="4"/>
    </row>
    <row r="580" spans="1:11" outlineLevel="1" x14ac:dyDescent="0.25">
      <c r="A580" s="63"/>
      <c r="B580" s="71" t="s">
        <v>160</v>
      </c>
      <c r="C580" s="65"/>
      <c r="D580" s="66"/>
      <c r="E580" s="67"/>
      <c r="F580" s="67"/>
      <c r="G580" s="67"/>
      <c r="H580" s="13"/>
      <c r="I580" s="14"/>
      <c r="J580" s="6"/>
      <c r="K580" s="4"/>
    </row>
    <row r="581" spans="1:11" outlineLevel="1" x14ac:dyDescent="0.25">
      <c r="A581" s="63"/>
      <c r="B581" s="71" t="s">
        <v>351</v>
      </c>
      <c r="C581" s="65" t="s">
        <v>7</v>
      </c>
      <c r="D581" s="66">
        <v>2</v>
      </c>
      <c r="E581" s="67"/>
      <c r="F581" s="67"/>
      <c r="G581" s="67"/>
      <c r="H581" s="13"/>
      <c r="I581" s="14"/>
      <c r="J581" s="6"/>
      <c r="K581" s="4"/>
    </row>
    <row r="582" spans="1:11" outlineLevel="1" x14ac:dyDescent="0.25">
      <c r="A582" s="63"/>
      <c r="B582" s="71"/>
      <c r="C582" s="65"/>
      <c r="D582" s="66"/>
      <c r="E582" s="67"/>
      <c r="F582" s="67"/>
      <c r="G582" s="67"/>
      <c r="H582" s="13"/>
      <c r="I582" s="14"/>
      <c r="J582" s="6"/>
      <c r="K582" s="4"/>
    </row>
    <row r="583" spans="1:11" outlineLevel="1" x14ac:dyDescent="0.25">
      <c r="A583" s="63" t="s">
        <v>354</v>
      </c>
      <c r="B583" s="84" t="s">
        <v>355</v>
      </c>
      <c r="C583" s="65"/>
      <c r="D583" s="66"/>
      <c r="E583" s="67"/>
      <c r="F583" s="67"/>
      <c r="G583" s="67"/>
      <c r="H583" s="13"/>
      <c r="I583" s="14"/>
      <c r="J583" s="6"/>
      <c r="K583" s="4"/>
    </row>
    <row r="584" spans="1:11" outlineLevel="1" x14ac:dyDescent="0.25">
      <c r="A584" s="63"/>
      <c r="B584" s="71"/>
      <c r="C584" s="65"/>
      <c r="D584" s="66"/>
      <c r="E584" s="67"/>
      <c r="F584" s="67"/>
      <c r="G584" s="67"/>
      <c r="H584" s="13"/>
      <c r="I584" s="14"/>
      <c r="J584" s="6"/>
      <c r="K584" s="4"/>
    </row>
    <row r="585" spans="1:11" outlineLevel="1" x14ac:dyDescent="0.25">
      <c r="A585" s="63"/>
      <c r="B585" s="71" t="s">
        <v>357</v>
      </c>
      <c r="C585" s="65"/>
      <c r="D585" s="66"/>
      <c r="E585" s="67"/>
      <c r="F585" s="67"/>
      <c r="G585" s="67"/>
      <c r="H585" s="13"/>
      <c r="I585" s="14"/>
      <c r="J585" s="6"/>
      <c r="K585" s="4"/>
    </row>
    <row r="586" spans="1:11" outlineLevel="1" x14ac:dyDescent="0.25">
      <c r="A586" s="63"/>
      <c r="B586" s="71" t="s">
        <v>356</v>
      </c>
      <c r="C586" s="65" t="s">
        <v>7</v>
      </c>
      <c r="D586" s="66"/>
      <c r="E586" s="67"/>
      <c r="F586" s="67"/>
      <c r="G586" s="67"/>
      <c r="H586" s="13"/>
      <c r="I586" s="14"/>
      <c r="J586" s="6"/>
      <c r="K586" s="4"/>
    </row>
    <row r="587" spans="1:11" outlineLevel="1" x14ac:dyDescent="0.25">
      <c r="A587" s="63"/>
      <c r="B587" s="71"/>
      <c r="C587" s="65"/>
      <c r="D587" s="66"/>
      <c r="E587" s="67"/>
      <c r="F587" s="67"/>
      <c r="G587" s="67"/>
      <c r="H587" s="13"/>
      <c r="I587" s="14"/>
      <c r="J587" s="6"/>
      <c r="K587" s="4"/>
    </row>
    <row r="588" spans="1:11" outlineLevel="1" x14ac:dyDescent="0.25">
      <c r="A588" s="63" t="s">
        <v>358</v>
      </c>
      <c r="B588" s="84" t="s">
        <v>249</v>
      </c>
      <c r="C588" s="65"/>
      <c r="D588" s="66"/>
      <c r="E588" s="67"/>
      <c r="F588" s="67"/>
      <c r="G588" s="67"/>
      <c r="H588" s="13"/>
      <c r="I588" s="14"/>
      <c r="J588" s="6"/>
      <c r="K588" s="4"/>
    </row>
    <row r="589" spans="1:11" outlineLevel="1" x14ac:dyDescent="0.25">
      <c r="A589" s="63"/>
      <c r="B589" s="71"/>
      <c r="C589" s="65"/>
      <c r="D589" s="66"/>
      <c r="E589" s="67"/>
      <c r="F589" s="67"/>
      <c r="G589" s="67"/>
      <c r="H589" s="13"/>
      <c r="I589" s="14"/>
      <c r="J589" s="6"/>
      <c r="K589" s="4"/>
    </row>
    <row r="590" spans="1:11" ht="27.6" outlineLevel="1" x14ac:dyDescent="0.25">
      <c r="A590" s="63"/>
      <c r="B590" s="71" t="s">
        <v>359</v>
      </c>
      <c r="C590" s="65" t="s">
        <v>2</v>
      </c>
      <c r="D590" s="66">
        <v>1</v>
      </c>
      <c r="E590" s="67"/>
      <c r="F590" s="67"/>
      <c r="G590" s="67"/>
      <c r="H590" s="13"/>
      <c r="I590" s="14"/>
      <c r="J590" s="6"/>
      <c r="K590" s="4"/>
    </row>
    <row r="591" spans="1:11" outlineLevel="1" x14ac:dyDescent="0.25">
      <c r="A591" s="63"/>
      <c r="B591" s="71"/>
      <c r="C591" s="65"/>
      <c r="D591" s="66"/>
      <c r="E591" s="67"/>
      <c r="F591" s="67"/>
      <c r="G591" s="67"/>
      <c r="H591" s="13"/>
      <c r="I591" s="14"/>
      <c r="J591" s="6"/>
      <c r="K591" s="4"/>
    </row>
    <row r="592" spans="1:11" outlineLevel="1" x14ac:dyDescent="0.25">
      <c r="A592" s="63"/>
      <c r="B592" s="71" t="s">
        <v>360</v>
      </c>
      <c r="C592" s="65" t="s">
        <v>2</v>
      </c>
      <c r="D592" s="66">
        <v>1</v>
      </c>
      <c r="E592" s="67"/>
      <c r="F592" s="67"/>
      <c r="G592" s="67"/>
      <c r="H592" s="13"/>
      <c r="I592" s="14"/>
      <c r="J592" s="6"/>
      <c r="K592" s="4"/>
    </row>
    <row r="593" spans="1:11" outlineLevel="1" x14ac:dyDescent="0.25">
      <c r="A593" s="63"/>
      <c r="B593" s="71"/>
      <c r="C593" s="65"/>
      <c r="D593" s="66"/>
      <c r="E593" s="67"/>
      <c r="F593" s="67"/>
      <c r="G593" s="67"/>
      <c r="H593" s="13"/>
      <c r="I593" s="14"/>
      <c r="J593" s="6"/>
      <c r="K593" s="4"/>
    </row>
    <row r="594" spans="1:11" outlineLevel="1" x14ac:dyDescent="0.25">
      <c r="A594" s="63"/>
      <c r="B594" s="71" t="s">
        <v>188</v>
      </c>
      <c r="C594" s="65" t="s">
        <v>2</v>
      </c>
      <c r="D594" s="66">
        <v>5</v>
      </c>
      <c r="E594" s="67"/>
      <c r="F594" s="67"/>
      <c r="G594" s="67"/>
      <c r="H594" s="13"/>
      <c r="I594" s="14"/>
      <c r="J594" s="6"/>
      <c r="K594" s="4"/>
    </row>
    <row r="595" spans="1:11" outlineLevel="1" x14ac:dyDescent="0.25">
      <c r="A595" s="63"/>
      <c r="B595" s="71"/>
      <c r="C595" s="65"/>
      <c r="D595" s="66"/>
      <c r="E595" s="67"/>
      <c r="F595" s="67"/>
      <c r="G595" s="67"/>
      <c r="H595" s="13"/>
      <c r="I595" s="14"/>
      <c r="J595" s="6"/>
      <c r="K595" s="4"/>
    </row>
    <row r="596" spans="1:11" outlineLevel="1" x14ac:dyDescent="0.25">
      <c r="A596" s="63"/>
      <c r="B596" s="71"/>
      <c r="C596" s="65"/>
      <c r="D596" s="66"/>
      <c r="E596" s="67"/>
      <c r="F596" s="67"/>
      <c r="G596" s="67"/>
      <c r="H596" s="13"/>
      <c r="I596" s="14"/>
      <c r="J596" s="6"/>
      <c r="K596" s="4"/>
    </row>
    <row r="597" spans="1:11" outlineLevel="1" x14ac:dyDescent="0.25">
      <c r="A597" s="63" t="s">
        <v>361</v>
      </c>
      <c r="B597" s="84" t="s">
        <v>362</v>
      </c>
      <c r="C597" s="65"/>
      <c r="D597" s="66"/>
      <c r="E597" s="67"/>
      <c r="F597" s="67"/>
      <c r="G597" s="67"/>
      <c r="H597" s="13"/>
      <c r="I597" s="14"/>
      <c r="J597" s="6"/>
      <c r="K597" s="4"/>
    </row>
    <row r="598" spans="1:11" outlineLevel="1" x14ac:dyDescent="0.25">
      <c r="A598" s="63"/>
      <c r="B598" s="71"/>
      <c r="C598" s="65"/>
      <c r="D598" s="66"/>
      <c r="E598" s="67"/>
      <c r="F598" s="67"/>
      <c r="G598" s="67"/>
      <c r="H598" s="13"/>
      <c r="I598" s="14"/>
      <c r="J598" s="6"/>
      <c r="K598" s="4"/>
    </row>
    <row r="599" spans="1:11" outlineLevel="1" x14ac:dyDescent="0.25">
      <c r="A599" s="63"/>
      <c r="B599" s="71" t="s">
        <v>363</v>
      </c>
      <c r="C599" s="65"/>
      <c r="D599" s="66"/>
      <c r="E599" s="67"/>
      <c r="F599" s="67"/>
      <c r="G599" s="67"/>
      <c r="H599" s="13"/>
      <c r="I599" s="14"/>
      <c r="J599" s="6"/>
      <c r="K599" s="4"/>
    </row>
    <row r="600" spans="1:11" outlineLevel="1" x14ac:dyDescent="0.25">
      <c r="A600" s="63"/>
      <c r="B600" s="71" t="s">
        <v>364</v>
      </c>
      <c r="C600" s="65" t="s">
        <v>2</v>
      </c>
      <c r="D600" s="66">
        <v>1</v>
      </c>
      <c r="E600" s="67"/>
      <c r="F600" s="67"/>
      <c r="G600" s="67"/>
      <c r="H600" s="13"/>
      <c r="I600" s="14"/>
      <c r="J600" s="6"/>
      <c r="K600" s="4"/>
    </row>
    <row r="601" spans="1:11" outlineLevel="1" x14ac:dyDescent="0.25">
      <c r="A601" s="63"/>
      <c r="B601" s="71" t="s">
        <v>365</v>
      </c>
      <c r="C601" s="65" t="s">
        <v>2</v>
      </c>
      <c r="D601" s="66">
        <v>1</v>
      </c>
      <c r="E601" s="67"/>
      <c r="F601" s="67"/>
      <c r="G601" s="67"/>
      <c r="H601" s="13"/>
      <c r="I601" s="14"/>
      <c r="J601" s="6"/>
      <c r="K601" s="4"/>
    </row>
    <row r="602" spans="1:11" outlineLevel="1" x14ac:dyDescent="0.25">
      <c r="A602" s="63"/>
      <c r="B602" s="71" t="s">
        <v>261</v>
      </c>
      <c r="C602" s="65" t="s">
        <v>2</v>
      </c>
      <c r="D602" s="66">
        <v>1</v>
      </c>
      <c r="E602" s="67"/>
      <c r="F602" s="67"/>
      <c r="G602" s="67"/>
      <c r="H602" s="13"/>
      <c r="I602" s="14"/>
      <c r="J602" s="6"/>
      <c r="K602" s="4"/>
    </row>
    <row r="603" spans="1:11" outlineLevel="1" x14ac:dyDescent="0.25">
      <c r="A603" s="63"/>
      <c r="B603" s="71" t="s">
        <v>366</v>
      </c>
      <c r="C603" s="65" t="s">
        <v>2</v>
      </c>
      <c r="D603" s="66">
        <v>1</v>
      </c>
      <c r="E603" s="67"/>
      <c r="F603" s="67"/>
      <c r="G603" s="67"/>
      <c r="H603" s="13"/>
      <c r="I603" s="14"/>
      <c r="J603" s="6"/>
      <c r="K603" s="4"/>
    </row>
    <row r="604" spans="1:11" outlineLevel="1" x14ac:dyDescent="0.25">
      <c r="A604" s="63"/>
      <c r="B604" s="71"/>
      <c r="C604" s="65"/>
      <c r="D604" s="66"/>
      <c r="E604" s="67"/>
      <c r="F604" s="67"/>
      <c r="G604" s="67"/>
      <c r="H604" s="13"/>
      <c r="I604" s="14"/>
      <c r="J604" s="6"/>
      <c r="K604" s="4"/>
    </row>
    <row r="605" spans="1:11" outlineLevel="1" x14ac:dyDescent="0.25">
      <c r="A605" s="63"/>
      <c r="B605" s="71" t="s">
        <v>367</v>
      </c>
      <c r="C605" s="65" t="s">
        <v>2</v>
      </c>
      <c r="D605" s="66">
        <v>1</v>
      </c>
      <c r="E605" s="67"/>
      <c r="F605" s="67"/>
      <c r="G605" s="67"/>
      <c r="H605" s="13"/>
      <c r="I605" s="14"/>
      <c r="J605" s="6"/>
      <c r="K605" s="4"/>
    </row>
    <row r="606" spans="1:11" outlineLevel="1" x14ac:dyDescent="0.25">
      <c r="A606" s="63"/>
      <c r="B606" s="91"/>
      <c r="C606" s="92"/>
      <c r="D606" s="93"/>
      <c r="E606" s="94"/>
      <c r="F606" s="67"/>
      <c r="G606" s="67" t="str">
        <f t="shared" ref="G606" si="9">IF(E606="","",E606*F606)</f>
        <v/>
      </c>
      <c r="H606" s="13"/>
      <c r="I606" s="14"/>
      <c r="J606" s="6"/>
      <c r="K606" s="4"/>
    </row>
    <row r="607" spans="1:11" outlineLevel="1" x14ac:dyDescent="0.25">
      <c r="A607" s="63"/>
      <c r="B607" s="95" t="s">
        <v>607</v>
      </c>
      <c r="C607" s="92"/>
      <c r="D607" s="93"/>
      <c r="E607" s="94"/>
      <c r="F607" s="67"/>
      <c r="G607" s="133">
        <f>SUM(G504:G606)</f>
        <v>0</v>
      </c>
      <c r="H607" s="13"/>
      <c r="I607" s="14"/>
      <c r="J607" s="6"/>
      <c r="K607" s="4"/>
    </row>
    <row r="608" spans="1:11" outlineLevel="1" x14ac:dyDescent="0.25">
      <c r="A608" s="63"/>
      <c r="B608" s="71"/>
      <c r="C608" s="65"/>
      <c r="D608" s="66"/>
      <c r="E608" s="67"/>
      <c r="F608" s="67"/>
      <c r="G608" s="67"/>
      <c r="H608" s="13"/>
      <c r="I608" s="14"/>
      <c r="J608" s="6"/>
      <c r="K608" s="4"/>
    </row>
    <row r="609" spans="1:19" outlineLevel="1" x14ac:dyDescent="0.25">
      <c r="A609" s="63"/>
      <c r="B609" s="155" t="str">
        <f>"Total "&amp;B502</f>
        <v xml:space="preserve">Total TRAVAUX DE VENTILATION </v>
      </c>
      <c r="C609" s="156"/>
      <c r="D609" s="157"/>
      <c r="E609" s="158"/>
      <c r="F609" s="159"/>
      <c r="G609" s="160">
        <f>G607+G560+G533+G524+G466+G437+G276</f>
        <v>0</v>
      </c>
      <c r="H609" s="13"/>
      <c r="I609" s="14"/>
      <c r="J609" s="6"/>
      <c r="K609" s="4"/>
    </row>
    <row r="610" spans="1:19" outlineLevel="1" x14ac:dyDescent="0.25">
      <c r="A610" s="63"/>
      <c r="B610" s="71"/>
      <c r="C610" s="65"/>
      <c r="D610" s="66"/>
      <c r="E610" s="67"/>
      <c r="F610" s="67"/>
      <c r="G610" s="67"/>
      <c r="H610" s="13"/>
      <c r="I610" s="14"/>
      <c r="J610" s="6"/>
      <c r="K610" s="4"/>
    </row>
    <row r="611" spans="1:19" outlineLevel="1" x14ac:dyDescent="0.25">
      <c r="A611" s="63"/>
      <c r="B611" s="71"/>
      <c r="C611" s="65"/>
      <c r="D611" s="66"/>
      <c r="E611" s="67"/>
      <c r="F611" s="67"/>
      <c r="G611" s="67"/>
      <c r="H611" s="13"/>
      <c r="I611" s="14"/>
      <c r="J611" s="6"/>
      <c r="K611" s="4"/>
    </row>
    <row r="612" spans="1:19" outlineLevel="1" x14ac:dyDescent="0.25">
      <c r="A612" s="63"/>
      <c r="B612" s="71"/>
      <c r="C612" s="65"/>
      <c r="D612" s="66"/>
      <c r="E612" s="67"/>
      <c r="F612" s="67"/>
      <c r="G612" s="67"/>
      <c r="H612" s="13"/>
      <c r="I612" s="14"/>
      <c r="J612" s="6"/>
      <c r="K612" s="4"/>
    </row>
    <row r="613" spans="1:19" outlineLevel="1" x14ac:dyDescent="0.25">
      <c r="A613" s="63"/>
      <c r="B613" s="71"/>
      <c r="C613" s="65"/>
      <c r="D613" s="66"/>
      <c r="E613" s="67"/>
      <c r="F613" s="67"/>
      <c r="G613" s="67"/>
      <c r="H613" s="13"/>
      <c r="I613" s="14"/>
      <c r="J613" s="6"/>
      <c r="K613" s="4"/>
    </row>
    <row r="614" spans="1:19" ht="24.6" customHeight="1" x14ac:dyDescent="0.25">
      <c r="A614" s="302" t="s">
        <v>368</v>
      </c>
      <c r="B614" s="303"/>
      <c r="C614" s="303"/>
      <c r="D614" s="303"/>
      <c r="E614" s="303"/>
      <c r="F614" s="303"/>
      <c r="G614" s="304"/>
      <c r="H614" s="13"/>
      <c r="I614" s="14"/>
      <c r="J614" s="6"/>
      <c r="K614" s="4"/>
    </row>
    <row r="615" spans="1:19" ht="21.6" customHeight="1" x14ac:dyDescent="0.25">
      <c r="A615" s="169" t="s">
        <v>6</v>
      </c>
      <c r="B615" s="127" t="s">
        <v>369</v>
      </c>
      <c r="C615" s="128"/>
      <c r="D615" s="129"/>
      <c r="E615" s="130"/>
      <c r="F615" s="312" t="s">
        <v>370</v>
      </c>
      <c r="G615" s="291"/>
      <c r="H615" s="13"/>
      <c r="I615" s="14"/>
      <c r="J615" s="6"/>
      <c r="K615" s="4"/>
    </row>
    <row r="616" spans="1:19" x14ac:dyDescent="0.25">
      <c r="A616" s="163">
        <f>A6</f>
        <v>6</v>
      </c>
      <c r="B616" s="172" t="str">
        <f>B6</f>
        <v>TRAVAUX PREPARATOIRE - DEPOSE -DIVERS</v>
      </c>
      <c r="C616" s="123"/>
      <c r="D616" s="124"/>
      <c r="E616" s="173"/>
      <c r="F616" s="307">
        <f>G61</f>
        <v>0</v>
      </c>
      <c r="G616" s="308"/>
      <c r="H616" s="13"/>
      <c r="I616" s="14"/>
      <c r="J616" s="6"/>
      <c r="K616" s="4"/>
    </row>
    <row r="617" spans="1:19" x14ac:dyDescent="0.25">
      <c r="A617" s="63">
        <f>A63</f>
        <v>7</v>
      </c>
      <c r="B617" s="174" t="str">
        <f>B63</f>
        <v>TRAVAUX HYDRAULIQUES</v>
      </c>
      <c r="C617" s="57"/>
      <c r="E617" s="119"/>
      <c r="F617" s="310">
        <f>G500</f>
        <v>0</v>
      </c>
      <c r="G617" s="278"/>
      <c r="H617" s="13"/>
      <c r="I617" s="14"/>
      <c r="J617" s="6"/>
      <c r="K617" s="4"/>
    </row>
    <row r="618" spans="1:19" ht="13.5" customHeight="1" x14ac:dyDescent="0.25">
      <c r="A618" s="106">
        <f>A502</f>
        <v>8</v>
      </c>
      <c r="B618" s="175" t="str">
        <f>B502</f>
        <v xml:space="preserve">TRAVAUX DE VENTILATION </v>
      </c>
      <c r="C618" s="101"/>
      <c r="D618" s="102"/>
      <c r="E618" s="120"/>
      <c r="F618" s="309">
        <f>G609</f>
        <v>0</v>
      </c>
      <c r="G618" s="280"/>
      <c r="H618" s="7"/>
      <c r="J618" s="3"/>
      <c r="O618" s="7"/>
      <c r="P618" s="7"/>
      <c r="Q618" s="7"/>
      <c r="R618" s="7"/>
      <c r="S618" s="7"/>
    </row>
    <row r="619" spans="1:19" ht="13.5" customHeight="1" x14ac:dyDescent="0.25">
      <c r="A619" s="107"/>
      <c r="B619" s="176"/>
      <c r="C619" s="123"/>
      <c r="D619" s="124"/>
      <c r="E619" s="125"/>
      <c r="F619" s="56"/>
      <c r="G619" s="58"/>
      <c r="H619" s="7"/>
      <c r="J619" s="3"/>
      <c r="O619" s="7"/>
      <c r="P619" s="7"/>
      <c r="Q619" s="7"/>
      <c r="R619" s="7"/>
      <c r="S619" s="7"/>
    </row>
    <row r="620" spans="1:19" ht="13.5" customHeight="1" x14ac:dyDescent="0.25">
      <c r="A620" s="107"/>
      <c r="B620" s="177" t="s">
        <v>8</v>
      </c>
      <c r="C620" s="57"/>
      <c r="E620" s="121"/>
      <c r="F620" s="311">
        <f>SUM(G616:G618)</f>
        <v>0</v>
      </c>
      <c r="G620" s="298"/>
      <c r="J620" s="3"/>
    </row>
    <row r="621" spans="1:19" ht="13.5" customHeight="1" x14ac:dyDescent="0.25">
      <c r="A621" s="107"/>
      <c r="B621" s="177"/>
      <c r="C621" s="57"/>
      <c r="E621" s="121"/>
      <c r="F621" s="6"/>
      <c r="G621" s="167"/>
      <c r="J621" s="3"/>
    </row>
    <row r="622" spans="1:19" ht="13.5" customHeight="1" x14ac:dyDescent="0.25">
      <c r="A622" s="107"/>
      <c r="B622" s="177" t="s">
        <v>10</v>
      </c>
      <c r="C622" s="57"/>
      <c r="E622" s="121"/>
      <c r="F622" s="311">
        <f>0.2*F620</f>
        <v>0</v>
      </c>
      <c r="G622" s="298"/>
      <c r="J622" s="3"/>
    </row>
    <row r="623" spans="1:19" ht="13.5" customHeight="1" x14ac:dyDescent="0.25">
      <c r="A623" s="107"/>
      <c r="B623" s="177"/>
      <c r="C623" s="57"/>
      <c r="E623" s="121"/>
      <c r="F623" s="6"/>
      <c r="G623" s="167"/>
      <c r="J623" s="3"/>
    </row>
    <row r="624" spans="1:19" ht="13.5" customHeight="1" x14ac:dyDescent="0.25">
      <c r="A624" s="107"/>
      <c r="B624" s="177" t="s">
        <v>9</v>
      </c>
      <c r="C624" s="57"/>
      <c r="E624" s="121"/>
      <c r="F624" s="311">
        <f>F622+F620</f>
        <v>0</v>
      </c>
      <c r="G624" s="298"/>
      <c r="H624" s="7"/>
      <c r="J624" s="3"/>
      <c r="O624" s="7"/>
      <c r="P624" s="7"/>
      <c r="Q624" s="7"/>
      <c r="R624" s="7"/>
      <c r="S624" s="7"/>
    </row>
    <row r="625" spans="1:13" ht="13.5" customHeight="1" x14ac:dyDescent="0.25">
      <c r="A625" s="107"/>
      <c r="B625" s="178"/>
      <c r="E625" s="121"/>
      <c r="G625" s="59"/>
      <c r="J625" s="3"/>
    </row>
    <row r="626" spans="1:13" ht="13.5" customHeight="1" x14ac:dyDescent="0.25">
      <c r="A626" s="108"/>
      <c r="B626" s="122"/>
      <c r="C626" s="110"/>
      <c r="D626" s="110"/>
      <c r="E626" s="110"/>
      <c r="F626" s="111"/>
      <c r="G626" s="112"/>
      <c r="J626" s="3"/>
    </row>
    <row r="627" spans="1:13" ht="13.5" customHeight="1" x14ac:dyDescent="0.25">
      <c r="A627" s="107"/>
      <c r="B627" s="15"/>
      <c r="C627" s="66"/>
      <c r="D627" s="66"/>
      <c r="E627" s="66"/>
      <c r="F627" s="113"/>
      <c r="G627" s="114"/>
      <c r="J627" s="3"/>
    </row>
    <row r="628" spans="1:13" ht="13.5" customHeight="1" x14ac:dyDescent="0.25">
      <c r="A628" s="107"/>
      <c r="B628" s="15"/>
      <c r="C628" s="66"/>
      <c r="D628" s="66"/>
      <c r="E628" s="66"/>
      <c r="F628" s="113"/>
      <c r="G628" s="114"/>
      <c r="J628" s="3"/>
    </row>
    <row r="629" spans="1:13" ht="13.5" customHeight="1" x14ac:dyDescent="0.25">
      <c r="A629" s="107"/>
      <c r="B629" s="15"/>
      <c r="C629" s="66"/>
      <c r="D629" s="66"/>
      <c r="E629" s="66"/>
      <c r="F629" s="113"/>
      <c r="G629" s="114"/>
      <c r="J629" s="3"/>
    </row>
    <row r="630" spans="1:13" ht="13.5" customHeight="1" x14ac:dyDescent="0.25">
      <c r="A630" s="107"/>
      <c r="B630" s="15"/>
      <c r="C630" s="66"/>
      <c r="D630" s="66"/>
      <c r="E630" s="66"/>
      <c r="F630" s="113"/>
      <c r="G630" s="114"/>
      <c r="J630" s="3"/>
    </row>
    <row r="631" spans="1:13" ht="13.5" customHeight="1" x14ac:dyDescent="0.25">
      <c r="A631" s="107"/>
      <c r="B631" s="15"/>
      <c r="C631" s="66"/>
      <c r="D631" s="66"/>
      <c r="E631" s="66"/>
      <c r="F631" s="113"/>
      <c r="G631" s="114"/>
      <c r="J631" s="3"/>
    </row>
    <row r="632" spans="1:13" ht="13.5" customHeight="1" x14ac:dyDescent="0.25">
      <c r="A632" s="107"/>
      <c r="B632" s="15"/>
      <c r="C632" s="66"/>
      <c r="D632" s="66"/>
      <c r="E632" s="66"/>
      <c r="F632" s="113"/>
      <c r="G632" s="114"/>
      <c r="J632" s="3"/>
    </row>
    <row r="633" spans="1:13" x14ac:dyDescent="0.25">
      <c r="A633" s="169" t="s">
        <v>633</v>
      </c>
      <c r="B633" s="170" t="s">
        <v>589</v>
      </c>
      <c r="C633" s="185"/>
      <c r="D633" s="185"/>
      <c r="E633" s="185"/>
      <c r="F633" s="186"/>
      <c r="G633" s="187"/>
      <c r="H633" s="2"/>
      <c r="I633" s="11"/>
      <c r="J633" s="12"/>
      <c r="K633" s="2"/>
      <c r="L633" s="2"/>
      <c r="M633" s="2"/>
    </row>
    <row r="634" spans="1:13" x14ac:dyDescent="0.25">
      <c r="A634" s="107"/>
      <c r="B634" s="15"/>
      <c r="C634" s="66"/>
      <c r="D634" s="66"/>
      <c r="E634" s="66"/>
      <c r="F634" s="113"/>
      <c r="G634" s="114"/>
      <c r="H634" s="2"/>
      <c r="I634" s="11"/>
      <c r="J634" s="12"/>
      <c r="K634" s="2"/>
      <c r="L634" s="2"/>
      <c r="M634" s="2"/>
    </row>
    <row r="635" spans="1:13" x14ac:dyDescent="0.25">
      <c r="A635" s="63" t="s">
        <v>625</v>
      </c>
      <c r="B635" s="188" t="s">
        <v>624</v>
      </c>
      <c r="C635" s="66"/>
      <c r="D635" s="66"/>
      <c r="E635" s="66"/>
      <c r="F635" s="113"/>
      <c r="G635" s="114"/>
      <c r="H635" s="2"/>
      <c r="I635" s="11"/>
      <c r="J635" s="12"/>
      <c r="K635" s="2"/>
      <c r="L635" s="2"/>
      <c r="M635" s="2"/>
    </row>
    <row r="636" spans="1:13" x14ac:dyDescent="0.25">
      <c r="A636" s="107"/>
      <c r="B636" s="15"/>
      <c r="C636" s="66"/>
      <c r="D636" s="66"/>
      <c r="E636" s="66"/>
      <c r="F636" s="113"/>
      <c r="G636" s="114"/>
      <c r="H636" s="2"/>
      <c r="I636" s="11"/>
      <c r="J636" s="12"/>
      <c r="K636" s="2"/>
      <c r="L636" s="2"/>
      <c r="M636" s="2"/>
    </row>
    <row r="637" spans="1:13" ht="27.6" x14ac:dyDescent="0.25">
      <c r="A637" s="107"/>
      <c r="B637" s="15" t="s">
        <v>626</v>
      </c>
      <c r="C637" s="66"/>
      <c r="D637" s="66"/>
      <c r="E637" s="66"/>
      <c r="F637" s="113"/>
      <c r="G637" s="114"/>
      <c r="H637" s="2"/>
      <c r="I637" s="11"/>
      <c r="J637" s="12"/>
      <c r="K637" s="2"/>
      <c r="L637" s="2"/>
      <c r="M637" s="2"/>
    </row>
    <row r="638" spans="1:13" x14ac:dyDescent="0.25">
      <c r="A638" s="107"/>
      <c r="B638" s="189" t="s">
        <v>629</v>
      </c>
      <c r="C638" s="66" t="s">
        <v>2</v>
      </c>
      <c r="D638" s="66">
        <v>1</v>
      </c>
      <c r="E638" s="66"/>
      <c r="F638" s="113"/>
      <c r="G638" s="114"/>
      <c r="H638" s="2"/>
      <c r="I638" s="11"/>
      <c r="J638" s="12"/>
      <c r="K638" s="2"/>
      <c r="L638" s="2"/>
      <c r="M638" s="2"/>
    </row>
    <row r="639" spans="1:13" x14ac:dyDescent="0.25">
      <c r="A639" s="107"/>
      <c r="B639" s="189" t="s">
        <v>630</v>
      </c>
      <c r="C639" s="66" t="s">
        <v>2</v>
      </c>
      <c r="D639" s="66">
        <v>1</v>
      </c>
      <c r="E639" s="66"/>
      <c r="F639" s="113"/>
      <c r="G639" s="114"/>
      <c r="H639" s="2"/>
      <c r="I639" s="11"/>
      <c r="J639" s="12"/>
      <c r="K639" s="2"/>
      <c r="L639" s="2"/>
      <c r="M639" s="2"/>
    </row>
    <row r="640" spans="1:13" x14ac:dyDescent="0.25">
      <c r="A640" s="107"/>
      <c r="B640" s="15"/>
      <c r="C640" s="66"/>
      <c r="D640" s="66"/>
      <c r="E640" s="66"/>
      <c r="F640" s="113"/>
      <c r="G640" s="114"/>
      <c r="H640" s="2"/>
      <c r="I640" s="11"/>
      <c r="J640" s="12"/>
      <c r="K640" s="2"/>
      <c r="L640" s="2"/>
      <c r="M640" s="2"/>
    </row>
    <row r="641" spans="1:13" x14ac:dyDescent="0.25">
      <c r="A641" s="107"/>
      <c r="B641" s="15" t="s">
        <v>627</v>
      </c>
      <c r="C641" s="66" t="s">
        <v>2</v>
      </c>
      <c r="D641" s="66">
        <v>2</v>
      </c>
      <c r="E641" s="66"/>
      <c r="F641" s="113"/>
      <c r="G641" s="114"/>
      <c r="H641" s="2"/>
      <c r="I641" s="11"/>
      <c r="J641" s="12"/>
      <c r="K641" s="2"/>
      <c r="L641" s="2"/>
      <c r="M641" s="2"/>
    </row>
    <row r="642" spans="1:13" x14ac:dyDescent="0.25">
      <c r="A642" s="107"/>
      <c r="B642" s="91"/>
      <c r="C642" s="92"/>
      <c r="D642" s="93"/>
      <c r="E642" s="94"/>
      <c r="F642" s="67"/>
      <c r="G642" s="67" t="str">
        <f t="shared" ref="G642" si="10">IF(E642="","",E642*F642)</f>
        <v/>
      </c>
      <c r="H642" s="2"/>
      <c r="I642" s="11"/>
      <c r="J642" s="12"/>
      <c r="K642" s="2"/>
      <c r="L642" s="2"/>
      <c r="M642" s="2"/>
    </row>
    <row r="643" spans="1:13" x14ac:dyDescent="0.25">
      <c r="A643" s="107"/>
      <c r="B643" s="95" t="s">
        <v>607</v>
      </c>
      <c r="C643" s="92"/>
      <c r="D643" s="93"/>
      <c r="E643" s="94"/>
      <c r="F643" s="67"/>
      <c r="G643" s="133">
        <f>SUM(G540:G642)</f>
        <v>0</v>
      </c>
      <c r="H643" s="2"/>
      <c r="I643" s="11"/>
      <c r="J643" s="12"/>
      <c r="K643" s="2"/>
      <c r="L643" s="2"/>
      <c r="M643" s="2"/>
    </row>
    <row r="644" spans="1:13" x14ac:dyDescent="0.25">
      <c r="A644" s="107"/>
      <c r="B644" s="15"/>
      <c r="C644" s="66"/>
      <c r="D644" s="66"/>
      <c r="E644" s="66"/>
      <c r="F644" s="164"/>
      <c r="G644" s="114"/>
      <c r="H644" s="2"/>
      <c r="I644" s="11"/>
      <c r="J644" s="12"/>
      <c r="K644" s="2"/>
      <c r="L644" s="2"/>
      <c r="M644" s="2"/>
    </row>
    <row r="645" spans="1:13" x14ac:dyDescent="0.25">
      <c r="A645" s="63" t="s">
        <v>631</v>
      </c>
      <c r="B645" s="188" t="s">
        <v>632</v>
      </c>
      <c r="C645" s="66"/>
      <c r="D645" s="66"/>
      <c r="E645" s="66"/>
      <c r="F645" s="164"/>
      <c r="G645" s="114"/>
      <c r="H645" s="2"/>
      <c r="I645" s="11"/>
      <c r="J645" s="12"/>
      <c r="K645" s="2"/>
      <c r="L645" s="2"/>
      <c r="M645" s="2"/>
    </row>
    <row r="646" spans="1:13" x14ac:dyDescent="0.25">
      <c r="A646" s="107"/>
      <c r="B646" s="15"/>
      <c r="C646" s="66"/>
      <c r="D646" s="66"/>
      <c r="E646" s="66"/>
      <c r="F646" s="164"/>
      <c r="G646" s="114"/>
      <c r="H646" s="2"/>
      <c r="I646" s="11"/>
      <c r="J646" s="12"/>
      <c r="K646" s="2"/>
      <c r="L646" s="2"/>
      <c r="M646" s="2"/>
    </row>
    <row r="647" spans="1:13" x14ac:dyDescent="0.25">
      <c r="A647" s="107"/>
      <c r="B647" s="15" t="s">
        <v>693</v>
      </c>
      <c r="C647" s="66"/>
      <c r="D647" s="66"/>
      <c r="E647" s="66"/>
      <c r="F647" s="164"/>
      <c r="G647" s="114"/>
      <c r="H647" s="2"/>
      <c r="I647" s="11"/>
      <c r="J647" s="12"/>
      <c r="K647" s="2"/>
      <c r="L647" s="2"/>
      <c r="M647" s="2"/>
    </row>
    <row r="648" spans="1:13" x14ac:dyDescent="0.25">
      <c r="A648" s="107"/>
      <c r="B648" s="189" t="s">
        <v>694</v>
      </c>
      <c r="C648" s="66" t="s">
        <v>2</v>
      </c>
      <c r="D648" s="66">
        <v>1</v>
      </c>
      <c r="E648" s="66"/>
      <c r="F648" s="164"/>
      <c r="G648" s="114"/>
      <c r="H648" s="2"/>
      <c r="I648" s="11"/>
      <c r="J648" s="12"/>
      <c r="K648" s="2"/>
      <c r="L648" s="2"/>
      <c r="M648" s="2"/>
    </row>
    <row r="649" spans="1:13" x14ac:dyDescent="0.25">
      <c r="A649" s="107"/>
      <c r="B649" s="189" t="s">
        <v>695</v>
      </c>
      <c r="C649" s="66" t="s">
        <v>2</v>
      </c>
      <c r="D649" s="66">
        <v>1</v>
      </c>
      <c r="E649" s="66"/>
      <c r="F649" s="164"/>
      <c r="G649" s="114"/>
      <c r="H649" s="2"/>
      <c r="I649" s="11"/>
      <c r="J649" s="12"/>
      <c r="K649" s="2"/>
      <c r="L649" s="2"/>
      <c r="M649" s="2"/>
    </row>
    <row r="650" spans="1:13" x14ac:dyDescent="0.25">
      <c r="A650" s="107"/>
      <c r="B650" s="15"/>
      <c r="C650" s="66"/>
      <c r="D650" s="66"/>
      <c r="E650" s="66"/>
      <c r="F650" s="164"/>
      <c r="G650" s="114"/>
      <c r="H650" s="2"/>
      <c r="I650" s="11"/>
      <c r="J650" s="12"/>
      <c r="K650" s="2"/>
      <c r="L650" s="2"/>
      <c r="M650" s="2"/>
    </row>
    <row r="651" spans="1:13" x14ac:dyDescent="0.25">
      <c r="A651" s="107"/>
      <c r="B651" s="15" t="s">
        <v>696</v>
      </c>
      <c r="C651" s="66"/>
      <c r="D651" s="66"/>
      <c r="E651" s="66"/>
      <c r="F651" s="164"/>
      <c r="G651" s="114"/>
      <c r="H651" s="2"/>
      <c r="I651" s="11"/>
      <c r="J651" s="12"/>
      <c r="K651" s="2"/>
      <c r="L651" s="2"/>
      <c r="M651" s="2"/>
    </row>
    <row r="652" spans="1:13" x14ac:dyDescent="0.25">
      <c r="A652" s="107"/>
      <c r="B652" s="189" t="s">
        <v>694</v>
      </c>
      <c r="C652" s="66" t="s">
        <v>2</v>
      </c>
      <c r="D652" s="66">
        <v>1</v>
      </c>
      <c r="E652" s="66"/>
      <c r="F652" s="164"/>
      <c r="G652" s="114"/>
      <c r="H652" s="2"/>
      <c r="I652" s="11"/>
      <c r="J652" s="12"/>
      <c r="K652" s="2"/>
      <c r="L652" s="2"/>
      <c r="M652" s="2"/>
    </row>
    <row r="653" spans="1:13" x14ac:dyDescent="0.25">
      <c r="A653" s="107"/>
      <c r="B653" s="189" t="s">
        <v>695</v>
      </c>
      <c r="C653" s="66" t="s">
        <v>2</v>
      </c>
      <c r="D653" s="66">
        <v>1</v>
      </c>
      <c r="E653" s="66"/>
      <c r="F653" s="164"/>
      <c r="G653" s="114"/>
      <c r="H653" s="2"/>
      <c r="I653" s="11"/>
      <c r="J653" s="12"/>
      <c r="K653" s="2"/>
      <c r="L653" s="2"/>
      <c r="M653" s="2"/>
    </row>
    <row r="654" spans="1:13" x14ac:dyDescent="0.25">
      <c r="A654" s="107"/>
      <c r="B654" s="15"/>
      <c r="C654" s="66"/>
      <c r="D654" s="66"/>
      <c r="E654" s="66"/>
      <c r="F654" s="164"/>
      <c r="G654" s="114"/>
      <c r="H654" s="2"/>
      <c r="I654" s="11"/>
      <c r="J654" s="12"/>
      <c r="K654" s="2"/>
      <c r="L654" s="2"/>
      <c r="M654" s="2"/>
    </row>
    <row r="655" spans="1:13" x14ac:dyDescent="0.25">
      <c r="A655" s="107"/>
      <c r="B655" s="15" t="s">
        <v>698</v>
      </c>
      <c r="C655" s="66"/>
      <c r="D655" s="66"/>
      <c r="E655" s="66"/>
      <c r="F655" s="164"/>
      <c r="G655" s="114"/>
      <c r="H655" s="2"/>
      <c r="I655" s="11"/>
      <c r="J655" s="12"/>
      <c r="K655" s="2"/>
      <c r="L655" s="2"/>
      <c r="M655" s="2"/>
    </row>
    <row r="656" spans="1:13" x14ac:dyDescent="0.25">
      <c r="A656" s="107"/>
      <c r="B656" s="189" t="s">
        <v>694</v>
      </c>
      <c r="C656" s="66" t="s">
        <v>2</v>
      </c>
      <c r="D656" s="66">
        <v>1</v>
      </c>
      <c r="E656" s="66"/>
      <c r="F656" s="164"/>
      <c r="G656" s="114"/>
      <c r="H656" s="2"/>
      <c r="I656" s="11"/>
      <c r="J656" s="12"/>
      <c r="K656" s="2"/>
      <c r="L656" s="2"/>
      <c r="M656" s="2"/>
    </row>
    <row r="657" spans="1:13" x14ac:dyDescent="0.25">
      <c r="A657" s="107"/>
      <c r="B657" s="189" t="s">
        <v>695</v>
      </c>
      <c r="C657" s="66" t="s">
        <v>2</v>
      </c>
      <c r="D657" s="66">
        <v>1</v>
      </c>
      <c r="E657" s="66"/>
      <c r="F657" s="164"/>
      <c r="G657" s="114"/>
      <c r="H657" s="2"/>
      <c r="I657" s="11"/>
      <c r="J657" s="12"/>
      <c r="K657" s="2"/>
      <c r="L657" s="2"/>
      <c r="M657" s="2"/>
    </row>
    <row r="658" spans="1:13" x14ac:dyDescent="0.25">
      <c r="A658" s="107"/>
      <c r="B658" s="15"/>
      <c r="C658" s="66"/>
      <c r="D658" s="66"/>
      <c r="E658" s="66"/>
      <c r="F658" s="164"/>
      <c r="G658" s="114"/>
      <c r="H658" s="2"/>
      <c r="I658" s="11"/>
      <c r="J658" s="12"/>
      <c r="K658" s="2"/>
      <c r="L658" s="2"/>
      <c r="M658" s="2"/>
    </row>
    <row r="659" spans="1:13" x14ac:dyDescent="0.25">
      <c r="A659" s="107"/>
      <c r="B659" s="15" t="s">
        <v>697</v>
      </c>
      <c r="C659" s="66"/>
      <c r="D659" s="66"/>
      <c r="E659" s="66"/>
      <c r="F659" s="164"/>
      <c r="G659" s="114"/>
      <c r="H659" s="2"/>
      <c r="I659" s="11"/>
      <c r="J659" s="12"/>
      <c r="K659" s="2"/>
      <c r="L659" s="2"/>
      <c r="M659" s="2"/>
    </row>
    <row r="660" spans="1:13" x14ac:dyDescent="0.25">
      <c r="A660" s="107"/>
      <c r="B660" s="189" t="s">
        <v>694</v>
      </c>
      <c r="C660" s="66" t="s">
        <v>2</v>
      </c>
      <c r="D660" s="66">
        <v>1</v>
      </c>
      <c r="E660" s="66"/>
      <c r="F660" s="164"/>
      <c r="G660" s="114"/>
      <c r="H660" s="2"/>
      <c r="I660" s="11"/>
      <c r="J660" s="12"/>
      <c r="K660" s="2"/>
      <c r="L660" s="2"/>
      <c r="M660" s="2"/>
    </row>
    <row r="661" spans="1:13" x14ac:dyDescent="0.25">
      <c r="A661" s="107"/>
      <c r="B661" s="189" t="s">
        <v>695</v>
      </c>
      <c r="C661" s="66" t="s">
        <v>2</v>
      </c>
      <c r="D661" s="66">
        <v>1</v>
      </c>
      <c r="E661" s="66"/>
      <c r="F661" s="164"/>
      <c r="G661" s="114"/>
      <c r="H661" s="2"/>
      <c r="I661" s="11"/>
      <c r="J661" s="12"/>
      <c r="K661" s="2"/>
      <c r="L661" s="2"/>
      <c r="M661" s="2"/>
    </row>
    <row r="662" spans="1:13" x14ac:dyDescent="0.25">
      <c r="A662" s="107"/>
      <c r="B662" s="15"/>
      <c r="C662" s="66"/>
      <c r="D662" s="66"/>
      <c r="E662" s="66"/>
      <c r="F662" s="164"/>
      <c r="G662" s="114"/>
      <c r="H662" s="2"/>
      <c r="I662" s="11"/>
      <c r="J662" s="12"/>
      <c r="K662" s="2"/>
      <c r="L662" s="2"/>
      <c r="M662" s="2"/>
    </row>
    <row r="663" spans="1:13" x14ac:dyDescent="0.25">
      <c r="A663" s="107"/>
      <c r="B663" s="15" t="s">
        <v>527</v>
      </c>
      <c r="C663" s="66" t="s">
        <v>2</v>
      </c>
      <c r="D663" s="66">
        <v>1</v>
      </c>
      <c r="E663" s="66"/>
      <c r="F663" s="164"/>
      <c r="G663" s="114"/>
      <c r="H663" s="2"/>
      <c r="I663" s="11"/>
      <c r="J663" s="12"/>
      <c r="K663" s="2"/>
      <c r="L663" s="2"/>
      <c r="M663" s="2"/>
    </row>
    <row r="664" spans="1:13" x14ac:dyDescent="0.25">
      <c r="A664" s="107"/>
      <c r="B664" s="15"/>
      <c r="C664" s="66"/>
      <c r="D664" s="66"/>
      <c r="E664" s="66"/>
      <c r="F664" s="164"/>
      <c r="G664" s="114"/>
      <c r="H664" s="2"/>
      <c r="I664" s="11"/>
      <c r="J664" s="12"/>
      <c r="K664" s="2"/>
      <c r="L664" s="2"/>
      <c r="M664" s="2"/>
    </row>
    <row r="665" spans="1:13" x14ac:dyDescent="0.25">
      <c r="A665" s="107"/>
      <c r="B665" s="15" t="s">
        <v>699</v>
      </c>
      <c r="C665" s="66" t="s">
        <v>2</v>
      </c>
      <c r="D665" s="66">
        <v>1</v>
      </c>
      <c r="E665" s="66"/>
      <c r="F665" s="164"/>
      <c r="G665" s="114"/>
      <c r="H665" s="2"/>
      <c r="I665" s="11"/>
      <c r="J665" s="12"/>
      <c r="K665" s="2"/>
      <c r="L665" s="2"/>
      <c r="M665" s="2"/>
    </row>
    <row r="666" spans="1:13" x14ac:dyDescent="0.25">
      <c r="A666" s="107"/>
      <c r="B666" s="15"/>
      <c r="C666" s="66"/>
      <c r="D666" s="66"/>
      <c r="E666" s="66"/>
      <c r="F666" s="164"/>
      <c r="G666" s="114"/>
      <c r="H666" s="2"/>
      <c r="I666" s="11"/>
      <c r="J666" s="12"/>
      <c r="K666" s="2"/>
      <c r="L666" s="2"/>
      <c r="M666" s="2"/>
    </row>
    <row r="667" spans="1:13" x14ac:dyDescent="0.25">
      <c r="A667" s="107"/>
      <c r="B667" s="15" t="s">
        <v>700</v>
      </c>
      <c r="C667" s="66" t="s">
        <v>2</v>
      </c>
      <c r="D667" s="66">
        <v>1</v>
      </c>
      <c r="E667" s="66"/>
      <c r="F667" s="164"/>
      <c r="G667" s="114"/>
      <c r="H667" s="2"/>
      <c r="I667" s="11"/>
      <c r="J667" s="12"/>
      <c r="K667" s="2"/>
      <c r="L667" s="2"/>
      <c r="M667" s="2"/>
    </row>
    <row r="668" spans="1:13" x14ac:dyDescent="0.25">
      <c r="A668" s="107"/>
      <c r="B668" s="15"/>
      <c r="C668" s="66"/>
      <c r="D668" s="66"/>
      <c r="E668" s="66"/>
      <c r="F668" s="164"/>
      <c r="G668" s="114"/>
      <c r="H668" s="2"/>
      <c r="I668" s="11"/>
      <c r="J668" s="12"/>
      <c r="K668" s="2"/>
      <c r="L668" s="2"/>
      <c r="M668" s="2"/>
    </row>
    <row r="669" spans="1:13" x14ac:dyDescent="0.25">
      <c r="A669" s="107"/>
      <c r="B669" s="15" t="s">
        <v>701</v>
      </c>
      <c r="C669" s="66" t="s">
        <v>2</v>
      </c>
      <c r="D669" s="66">
        <v>1</v>
      </c>
      <c r="E669" s="66"/>
      <c r="F669" s="164"/>
      <c r="G669" s="114"/>
      <c r="H669" s="2"/>
      <c r="I669" s="11"/>
      <c r="J669" s="12"/>
      <c r="K669" s="2"/>
      <c r="L669" s="2"/>
      <c r="M669" s="2"/>
    </row>
    <row r="670" spans="1:13" x14ac:dyDescent="0.25">
      <c r="A670" s="107"/>
      <c r="B670" s="91"/>
      <c r="C670" s="92"/>
      <c r="D670" s="93"/>
      <c r="E670" s="94"/>
      <c r="F670" s="67"/>
      <c r="G670" s="67" t="str">
        <f t="shared" ref="G670" si="11">IF(E670="","",E670*F670)</f>
        <v/>
      </c>
      <c r="H670" s="2"/>
      <c r="I670" s="11"/>
      <c r="J670" s="12"/>
      <c r="K670" s="2"/>
      <c r="L670" s="2"/>
      <c r="M670" s="2"/>
    </row>
    <row r="671" spans="1:13" x14ac:dyDescent="0.25">
      <c r="A671" s="107"/>
      <c r="B671" s="95" t="s">
        <v>607</v>
      </c>
      <c r="C671" s="92"/>
      <c r="D671" s="93"/>
      <c r="E671" s="94"/>
      <c r="F671" s="67"/>
      <c r="G671" s="133">
        <f>SUM(G551:G670)</f>
        <v>0</v>
      </c>
      <c r="H671" s="2"/>
      <c r="I671" s="11"/>
      <c r="J671" s="12"/>
      <c r="K671" s="2"/>
      <c r="L671" s="2"/>
      <c r="M671" s="2"/>
    </row>
    <row r="672" spans="1:13" x14ac:dyDescent="0.25">
      <c r="A672" s="106"/>
      <c r="B672" s="109"/>
      <c r="C672" s="115"/>
      <c r="D672" s="115"/>
      <c r="E672" s="115"/>
      <c r="F672" s="179"/>
      <c r="G672" s="117"/>
      <c r="H672" s="2"/>
      <c r="I672" s="11"/>
      <c r="J672" s="12"/>
      <c r="K672" s="2"/>
      <c r="L672" s="2"/>
      <c r="M672" s="2"/>
    </row>
    <row r="673" spans="8:13" x14ac:dyDescent="0.25">
      <c r="H673" s="2"/>
      <c r="I673" s="11"/>
      <c r="J673" s="12"/>
      <c r="K673" s="2"/>
      <c r="L673" s="2"/>
      <c r="M673" s="2"/>
    </row>
    <row r="674" spans="8:13" x14ac:dyDescent="0.25">
      <c r="H674" s="2"/>
      <c r="I674" s="11"/>
      <c r="J674" s="12"/>
      <c r="K674" s="2"/>
      <c r="L674" s="2"/>
      <c r="M674" s="2"/>
    </row>
    <row r="675" spans="8:13" x14ac:dyDescent="0.25">
      <c r="I675" s="11"/>
      <c r="J675" s="12"/>
      <c r="K675" s="2"/>
      <c r="L675" s="2"/>
      <c r="M675" s="2"/>
    </row>
    <row r="676" spans="8:13" x14ac:dyDescent="0.25">
      <c r="H676" s="2"/>
      <c r="I676" s="11"/>
      <c r="J676" s="12"/>
      <c r="K676" s="2"/>
      <c r="L676" s="2"/>
      <c r="M676" s="2"/>
    </row>
    <row r="677" spans="8:13" x14ac:dyDescent="0.25">
      <c r="H677" s="2"/>
      <c r="I677" s="11"/>
      <c r="J677" s="12"/>
      <c r="K677" s="2"/>
      <c r="L677" s="2"/>
      <c r="M677" s="2"/>
    </row>
    <row r="678" spans="8:13" x14ac:dyDescent="0.25">
      <c r="H678" s="2"/>
      <c r="I678" s="11"/>
      <c r="J678" s="12"/>
      <c r="K678" s="2"/>
      <c r="L678" s="2"/>
      <c r="M678" s="2"/>
    </row>
    <row r="679" spans="8:13" x14ac:dyDescent="0.25">
      <c r="H679" s="2"/>
      <c r="I679" s="11"/>
      <c r="J679" s="12"/>
      <c r="K679" s="2"/>
      <c r="L679" s="2"/>
      <c r="M679" s="2"/>
    </row>
    <row r="680" spans="8:13" x14ac:dyDescent="0.25">
      <c r="H680" s="2"/>
      <c r="I680" s="11"/>
      <c r="J680" s="12"/>
      <c r="K680" s="2"/>
      <c r="L680" s="2"/>
      <c r="M680" s="2"/>
    </row>
  </sheetData>
  <mergeCells count="11">
    <mergeCell ref="A2:G5"/>
    <mergeCell ref="C508:C512"/>
    <mergeCell ref="D508:D512"/>
    <mergeCell ref="A614:G614"/>
    <mergeCell ref="F615:G615"/>
    <mergeCell ref="F616:G616"/>
    <mergeCell ref="F617:G617"/>
    <mergeCell ref="F624:G624"/>
    <mergeCell ref="F618:G618"/>
    <mergeCell ref="F620:G620"/>
    <mergeCell ref="F622:G622"/>
  </mergeCells>
  <printOptions horizontalCentered="1"/>
  <pageMargins left="0.23622047244094491" right="0.23622047244094491" top="0.74803149606299213" bottom="0.74803149606299213" header="0.31496062992125984" footer="0.31496062992125984"/>
  <pageSetup paperSize="9" scale="83" fitToHeight="0" orientation="portrait" r:id="rId1"/>
  <headerFooter>
    <oddHeader xml:space="preserve">&amp;CDPGF - LOT 01 - CVC&amp;R
</oddHeader>
    <oddFooter>&amp;L&amp;F&amp;Cpage &amp;P/&amp;N</oddFooter>
  </headerFooter>
  <rowBreaks count="5" manualBreakCount="5">
    <brk id="45" max="6" man="1"/>
    <brk id="101" max="6" man="1"/>
    <brk id="157" max="6" man="1"/>
    <brk id="196" max="6" man="1"/>
    <brk id="613"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9CC47-CA6D-4E61-9474-6DDBA03B8573}">
  <sheetPr>
    <pageSetUpPr fitToPage="1"/>
  </sheetPr>
  <dimension ref="A1:S674"/>
  <sheetViews>
    <sheetView showGridLines="0" view="pageBreakPreview" topLeftCell="A639" zoomScale="115" zoomScaleNormal="130" zoomScaleSheetLayoutView="115" zoomScalePageLayoutView="115" workbookViewId="0">
      <selection activeCell="J658" sqref="J658"/>
    </sheetView>
  </sheetViews>
  <sheetFormatPr baseColWidth="10" defaultColWidth="11.44140625" defaultRowHeight="13.8" outlineLevelRow="1" x14ac:dyDescent="0.25"/>
  <cols>
    <col min="1" max="1" width="8.33203125" style="16" customWidth="1"/>
    <col min="2" max="2" width="60.44140625" style="1" customWidth="1"/>
    <col min="3" max="3" width="6.109375" style="5" customWidth="1"/>
    <col min="4" max="4" width="7.33203125" style="5" customWidth="1"/>
    <col min="5" max="5" width="9" style="5" customWidth="1"/>
    <col min="6" max="6" width="16" style="9" customWidth="1"/>
    <col min="7" max="7" width="14.88671875" style="10" customWidth="1"/>
    <col min="8" max="8" width="18.33203125" style="3" customWidth="1"/>
    <col min="9" max="9" width="13.33203125" style="3" customWidth="1"/>
    <col min="10" max="10" width="11.44140625" style="4"/>
    <col min="11" max="11" width="14.88671875" style="3" customWidth="1"/>
    <col min="12" max="12" width="14.33203125" style="3" customWidth="1"/>
    <col min="13" max="16384" width="11.44140625" style="3"/>
  </cols>
  <sheetData>
    <row r="1" spans="1:14" s="8" customFormat="1" ht="27.6" x14ac:dyDescent="0.25">
      <c r="A1" s="85" t="s">
        <v>6</v>
      </c>
      <c r="B1" s="86" t="s">
        <v>3</v>
      </c>
      <c r="C1" s="87" t="s">
        <v>0</v>
      </c>
      <c r="D1" s="88" t="s">
        <v>14</v>
      </c>
      <c r="E1" s="88" t="s">
        <v>11</v>
      </c>
      <c r="F1" s="89" t="s">
        <v>4</v>
      </c>
      <c r="G1" s="90" t="s">
        <v>5</v>
      </c>
      <c r="I1" s="3"/>
      <c r="J1" s="3"/>
      <c r="K1" s="3"/>
      <c r="L1" s="3"/>
      <c r="M1" s="3"/>
      <c r="N1" s="3"/>
    </row>
    <row r="2" spans="1:14" s="8" customFormat="1" x14ac:dyDescent="0.25">
      <c r="A2" s="287" t="s">
        <v>683</v>
      </c>
      <c r="B2" s="299"/>
      <c r="C2" s="299"/>
      <c r="D2" s="299"/>
      <c r="E2" s="299"/>
      <c r="F2" s="299"/>
      <c r="G2" s="300"/>
      <c r="I2" s="3"/>
      <c r="J2" s="3"/>
      <c r="K2" s="3"/>
      <c r="L2" s="3"/>
      <c r="M2" s="3"/>
      <c r="N2" s="3"/>
    </row>
    <row r="3" spans="1:14" s="8" customFormat="1" x14ac:dyDescent="0.25">
      <c r="A3" s="301"/>
      <c r="B3" s="299"/>
      <c r="C3" s="299"/>
      <c r="D3" s="299"/>
      <c r="E3" s="299"/>
      <c r="F3" s="299"/>
      <c r="G3" s="300"/>
      <c r="I3" s="3"/>
      <c r="J3" s="3"/>
      <c r="K3" s="3"/>
      <c r="L3" s="3"/>
      <c r="M3" s="3"/>
      <c r="N3" s="3"/>
    </row>
    <row r="4" spans="1:14" s="8" customFormat="1" x14ac:dyDescent="0.25">
      <c r="A4" s="301"/>
      <c r="B4" s="299"/>
      <c r="C4" s="299"/>
      <c r="D4" s="299"/>
      <c r="E4" s="299"/>
      <c r="F4" s="299"/>
      <c r="G4" s="300"/>
      <c r="I4" s="3"/>
      <c r="J4" s="3"/>
      <c r="K4" s="3"/>
      <c r="L4" s="3"/>
      <c r="M4" s="3"/>
      <c r="N4" s="3"/>
    </row>
    <row r="5" spans="1:14" s="8" customFormat="1" x14ac:dyDescent="0.25">
      <c r="A5" s="301"/>
      <c r="B5" s="299"/>
      <c r="C5" s="299"/>
      <c r="D5" s="299"/>
      <c r="E5" s="299"/>
      <c r="F5" s="299"/>
      <c r="G5" s="300"/>
      <c r="I5" s="3"/>
      <c r="J5" s="3"/>
      <c r="K5" s="3"/>
      <c r="L5" s="3"/>
      <c r="M5" s="3"/>
      <c r="N5" s="3"/>
    </row>
    <row r="6" spans="1:14" x14ac:dyDescent="0.25">
      <c r="A6" s="60">
        <v>6</v>
      </c>
      <c r="B6" s="154" t="s">
        <v>35</v>
      </c>
      <c r="C6" s="61"/>
      <c r="D6" s="61"/>
      <c r="E6" s="61"/>
      <c r="F6" s="62"/>
      <c r="G6" s="62"/>
      <c r="H6" s="13"/>
      <c r="I6" s="14"/>
      <c r="J6" s="6"/>
      <c r="K6" s="4"/>
    </row>
    <row r="7" spans="1:14" outlineLevel="1" x14ac:dyDescent="0.25">
      <c r="A7" s="63"/>
      <c r="B7" s="64"/>
      <c r="C7" s="65"/>
      <c r="D7" s="66"/>
      <c r="E7" s="67"/>
      <c r="F7" s="67"/>
      <c r="G7" s="67"/>
      <c r="H7" s="13"/>
      <c r="I7" s="14"/>
      <c r="J7" s="6"/>
      <c r="K7" s="4"/>
    </row>
    <row r="8" spans="1:14" outlineLevel="1" x14ac:dyDescent="0.25">
      <c r="A8" s="63" t="s">
        <v>605</v>
      </c>
      <c r="B8" s="68" t="s">
        <v>36</v>
      </c>
      <c r="C8" s="65"/>
      <c r="D8" s="66"/>
      <c r="E8" s="67"/>
      <c r="F8" s="67"/>
      <c r="G8" s="67"/>
      <c r="H8" s="13"/>
      <c r="I8" s="14"/>
      <c r="J8" s="6"/>
      <c r="K8" s="4"/>
    </row>
    <row r="9" spans="1:14" outlineLevel="1" x14ac:dyDescent="0.25">
      <c r="A9" s="63"/>
      <c r="B9" s="64"/>
      <c r="C9" s="65"/>
      <c r="D9" s="66"/>
      <c r="E9" s="67"/>
      <c r="F9" s="67"/>
      <c r="G9" s="67"/>
      <c r="H9" s="13"/>
      <c r="I9" s="14"/>
      <c r="J9" s="6"/>
      <c r="K9" s="4"/>
    </row>
    <row r="10" spans="1:14" outlineLevel="1" x14ac:dyDescent="0.25">
      <c r="A10" s="63" t="s">
        <v>37</v>
      </c>
      <c r="B10" s="69" t="s">
        <v>569</v>
      </c>
      <c r="C10" s="65"/>
      <c r="D10" s="66"/>
      <c r="E10" s="67"/>
      <c r="F10" s="67"/>
      <c r="G10" s="67"/>
      <c r="H10" s="13"/>
      <c r="I10" s="14"/>
      <c r="J10" s="6"/>
      <c r="K10" s="4"/>
    </row>
    <row r="11" spans="1:14" outlineLevel="1" x14ac:dyDescent="0.25">
      <c r="A11" s="63"/>
      <c r="B11" s="64"/>
      <c r="C11" s="65"/>
      <c r="D11" s="66"/>
      <c r="E11" s="67"/>
      <c r="F11" s="67"/>
      <c r="G11" s="67"/>
      <c r="H11" s="13"/>
      <c r="I11" s="14"/>
      <c r="J11" s="6"/>
      <c r="K11" s="4"/>
    </row>
    <row r="12" spans="1:14" ht="82.8" outlineLevel="1" x14ac:dyDescent="0.25">
      <c r="A12" s="63"/>
      <c r="B12" s="64" t="s">
        <v>570</v>
      </c>
      <c r="C12" s="65" t="s">
        <v>2</v>
      </c>
      <c r="D12" s="66">
        <v>1</v>
      </c>
      <c r="E12" s="67"/>
      <c r="F12" s="67"/>
      <c r="G12" s="67"/>
      <c r="H12" s="13"/>
      <c r="I12" s="14"/>
      <c r="J12" s="6"/>
      <c r="K12" s="4"/>
    </row>
    <row r="13" spans="1:14" outlineLevel="1" x14ac:dyDescent="0.25">
      <c r="A13" s="63"/>
      <c r="B13" s="64"/>
      <c r="C13" s="65"/>
      <c r="D13" s="66"/>
      <c r="E13" s="67"/>
      <c r="F13" s="67"/>
      <c r="G13" s="67"/>
      <c r="H13" s="13"/>
      <c r="I13" s="14"/>
      <c r="J13" s="6"/>
      <c r="K13" s="4"/>
    </row>
    <row r="14" spans="1:14" outlineLevel="1" x14ac:dyDescent="0.25">
      <c r="A14" s="63" t="s">
        <v>38</v>
      </c>
      <c r="B14" s="69" t="s">
        <v>39</v>
      </c>
      <c r="C14" s="65"/>
      <c r="D14" s="66"/>
      <c r="E14" s="67"/>
      <c r="F14" s="67"/>
      <c r="G14" s="67"/>
      <c r="H14" s="13"/>
      <c r="I14" s="14"/>
      <c r="J14" s="6"/>
      <c r="K14" s="4"/>
    </row>
    <row r="15" spans="1:14" outlineLevel="1" x14ac:dyDescent="0.25">
      <c r="A15" s="63"/>
      <c r="B15" s="64"/>
      <c r="C15" s="65"/>
      <c r="D15" s="66"/>
      <c r="E15" s="67"/>
      <c r="F15" s="67"/>
      <c r="G15" s="67"/>
      <c r="H15" s="13"/>
      <c r="I15" s="14"/>
      <c r="J15" s="6"/>
      <c r="K15" s="4"/>
    </row>
    <row r="16" spans="1:14" ht="27.6" outlineLevel="1" x14ac:dyDescent="0.25">
      <c r="A16" s="63"/>
      <c r="B16" s="64" t="s">
        <v>553</v>
      </c>
      <c r="C16" s="65" t="s">
        <v>2</v>
      </c>
      <c r="D16" s="66">
        <v>1</v>
      </c>
      <c r="E16" s="67"/>
      <c r="F16" s="67"/>
      <c r="G16" s="67"/>
      <c r="H16" s="13"/>
      <c r="I16" s="14"/>
      <c r="J16" s="6"/>
      <c r="K16" s="4"/>
    </row>
    <row r="17" spans="1:11" outlineLevel="1" x14ac:dyDescent="0.25">
      <c r="A17" s="63"/>
      <c r="B17" s="64"/>
      <c r="C17" s="65"/>
      <c r="D17" s="66"/>
      <c r="E17" s="67"/>
      <c r="F17" s="67"/>
      <c r="G17" s="67"/>
      <c r="H17" s="13"/>
      <c r="I17" s="14"/>
      <c r="J17" s="6"/>
      <c r="K17" s="4"/>
    </row>
    <row r="18" spans="1:11" outlineLevel="1" x14ac:dyDescent="0.25">
      <c r="A18" s="63"/>
      <c r="B18" s="64" t="s">
        <v>40</v>
      </c>
      <c r="C18" s="65" t="s">
        <v>2</v>
      </c>
      <c r="D18" s="66">
        <v>1</v>
      </c>
      <c r="E18" s="67"/>
      <c r="F18" s="67"/>
      <c r="G18" s="67"/>
      <c r="H18" s="13"/>
      <c r="I18" s="14"/>
      <c r="J18" s="6"/>
      <c r="K18" s="4"/>
    </row>
    <row r="19" spans="1:11" outlineLevel="1" x14ac:dyDescent="0.25">
      <c r="A19" s="63"/>
      <c r="B19" s="64"/>
      <c r="C19" s="65"/>
      <c r="D19" s="66"/>
      <c r="E19" s="67"/>
      <c r="F19" s="67"/>
      <c r="G19" s="67"/>
      <c r="H19" s="13"/>
      <c r="I19" s="14"/>
      <c r="J19" s="6"/>
      <c r="K19" s="4"/>
    </row>
    <row r="20" spans="1:11" ht="27.6" outlineLevel="1" x14ac:dyDescent="0.25">
      <c r="A20" s="63"/>
      <c r="B20" s="64" t="s">
        <v>41</v>
      </c>
      <c r="C20" s="65" t="s">
        <v>2</v>
      </c>
      <c r="D20" s="66">
        <v>1</v>
      </c>
      <c r="E20" s="67"/>
      <c r="F20" s="67"/>
      <c r="G20" s="67"/>
      <c r="H20" s="13"/>
      <c r="I20" s="14"/>
      <c r="J20" s="6"/>
      <c r="K20" s="4"/>
    </row>
    <row r="21" spans="1:11" outlineLevel="1" x14ac:dyDescent="0.25">
      <c r="A21" s="63"/>
      <c r="B21" s="64"/>
      <c r="C21" s="65"/>
      <c r="D21" s="66"/>
      <c r="E21" s="67"/>
      <c r="F21" s="67"/>
      <c r="G21" s="67"/>
      <c r="H21" s="13"/>
      <c r="I21" s="14"/>
      <c r="J21" s="6"/>
      <c r="K21" s="4"/>
    </row>
    <row r="22" spans="1:11" outlineLevel="1" x14ac:dyDescent="0.25">
      <c r="A22" s="63"/>
      <c r="B22" s="70" t="s">
        <v>595</v>
      </c>
      <c r="C22" s="65" t="s">
        <v>2</v>
      </c>
      <c r="D22" s="66">
        <v>1</v>
      </c>
      <c r="E22" s="67"/>
      <c r="F22" s="67"/>
      <c r="G22" s="67"/>
      <c r="H22" s="13"/>
      <c r="I22" s="14"/>
      <c r="J22" s="6"/>
      <c r="K22" s="4"/>
    </row>
    <row r="23" spans="1:11" outlineLevel="1" x14ac:dyDescent="0.25">
      <c r="A23" s="63"/>
      <c r="B23" s="64"/>
      <c r="C23" s="65"/>
      <c r="D23" s="66"/>
      <c r="E23" s="67"/>
      <c r="F23" s="67"/>
      <c r="G23" s="67"/>
      <c r="H23" s="13"/>
      <c r="I23" s="14"/>
      <c r="J23" s="6"/>
      <c r="K23" s="4"/>
    </row>
    <row r="24" spans="1:11" outlineLevel="1" x14ac:dyDescent="0.25">
      <c r="A24" s="63"/>
      <c r="B24" s="64" t="s">
        <v>560</v>
      </c>
      <c r="C24" s="65" t="s">
        <v>2</v>
      </c>
      <c r="D24" s="66">
        <v>1</v>
      </c>
      <c r="E24" s="67"/>
      <c r="F24" s="67"/>
      <c r="G24" s="67"/>
      <c r="H24" s="13"/>
      <c r="I24" s="14"/>
      <c r="J24" s="6"/>
      <c r="K24" s="4"/>
    </row>
    <row r="25" spans="1:11" outlineLevel="1" x14ac:dyDescent="0.25">
      <c r="A25" s="63"/>
      <c r="B25" s="64"/>
      <c r="C25" s="65"/>
      <c r="D25" s="66"/>
      <c r="E25" s="67"/>
      <c r="F25" s="67"/>
      <c r="G25" s="67"/>
      <c r="H25" s="13"/>
      <c r="I25" s="14"/>
      <c r="J25" s="6"/>
      <c r="K25" s="4"/>
    </row>
    <row r="26" spans="1:11" ht="27.6" outlineLevel="1" x14ac:dyDescent="0.25">
      <c r="A26" s="63"/>
      <c r="B26" s="64" t="s">
        <v>561</v>
      </c>
      <c r="C26" s="65" t="s">
        <v>2</v>
      </c>
      <c r="D26" s="66">
        <v>1</v>
      </c>
      <c r="E26" s="67"/>
      <c r="F26" s="67"/>
      <c r="G26" s="67"/>
      <c r="H26" s="13"/>
      <c r="I26" s="14"/>
      <c r="J26" s="6"/>
      <c r="K26" s="4"/>
    </row>
    <row r="27" spans="1:11" outlineLevel="1" x14ac:dyDescent="0.25">
      <c r="A27" s="63"/>
      <c r="B27" s="64"/>
      <c r="C27" s="65"/>
      <c r="D27" s="66"/>
      <c r="E27" s="67"/>
      <c r="F27" s="67"/>
      <c r="G27" s="67"/>
      <c r="H27" s="13"/>
      <c r="I27" s="14"/>
      <c r="J27" s="6"/>
      <c r="K27" s="4"/>
    </row>
    <row r="28" spans="1:11" outlineLevel="1" x14ac:dyDescent="0.25">
      <c r="A28" s="63"/>
      <c r="B28" s="64" t="s">
        <v>42</v>
      </c>
      <c r="C28" s="65"/>
      <c r="D28" s="66"/>
      <c r="E28" s="67"/>
      <c r="F28" s="67"/>
      <c r="G28" s="67"/>
      <c r="H28" s="13"/>
      <c r="I28" s="14"/>
      <c r="J28" s="6"/>
      <c r="K28" s="4"/>
    </row>
    <row r="29" spans="1:11" outlineLevel="1" x14ac:dyDescent="0.25">
      <c r="A29" s="63"/>
      <c r="B29" s="64"/>
      <c r="C29" s="65"/>
      <c r="D29" s="66"/>
      <c r="E29" s="67"/>
      <c r="F29" s="67"/>
      <c r="G29" s="67"/>
      <c r="H29" s="13"/>
      <c r="I29" s="14"/>
      <c r="J29" s="6"/>
      <c r="K29" s="4"/>
    </row>
    <row r="30" spans="1:11" outlineLevel="1" x14ac:dyDescent="0.25">
      <c r="A30" s="63"/>
      <c r="B30" s="64" t="s">
        <v>43</v>
      </c>
      <c r="C30" s="65" t="s">
        <v>2</v>
      </c>
      <c r="D30" s="66">
        <v>1</v>
      </c>
      <c r="E30" s="67"/>
      <c r="F30" s="67"/>
      <c r="G30" s="67"/>
      <c r="H30" s="13"/>
      <c r="I30" s="14"/>
      <c r="J30" s="6"/>
      <c r="K30" s="4"/>
    </row>
    <row r="31" spans="1:11" outlineLevel="1" x14ac:dyDescent="0.25">
      <c r="A31" s="63"/>
      <c r="B31" s="64"/>
      <c r="C31" s="65"/>
      <c r="D31" s="66"/>
      <c r="E31" s="67"/>
      <c r="F31" s="67"/>
      <c r="G31" s="67"/>
      <c r="H31" s="13"/>
      <c r="I31" s="14"/>
      <c r="J31" s="6"/>
      <c r="K31" s="4"/>
    </row>
    <row r="32" spans="1:11" outlineLevel="1" x14ac:dyDescent="0.25">
      <c r="A32" s="63"/>
      <c r="B32" s="64" t="s">
        <v>44</v>
      </c>
      <c r="C32" s="65" t="s">
        <v>2</v>
      </c>
      <c r="D32" s="66">
        <v>1</v>
      </c>
      <c r="E32" s="67"/>
      <c r="F32" s="67"/>
      <c r="G32" s="67"/>
      <c r="H32" s="13"/>
      <c r="I32" s="14"/>
      <c r="J32" s="6"/>
      <c r="K32" s="4"/>
    </row>
    <row r="33" spans="1:11" outlineLevel="1" x14ac:dyDescent="0.25">
      <c r="A33" s="63"/>
      <c r="B33" s="64"/>
      <c r="C33" s="65"/>
      <c r="D33" s="66"/>
      <c r="E33" s="67"/>
      <c r="F33" s="67"/>
      <c r="G33" s="67"/>
      <c r="H33" s="13"/>
      <c r="I33" s="14"/>
      <c r="J33" s="6"/>
      <c r="K33" s="4"/>
    </row>
    <row r="34" spans="1:11" outlineLevel="1" x14ac:dyDescent="0.25">
      <c r="A34" s="63"/>
      <c r="B34" s="64" t="s">
        <v>45</v>
      </c>
      <c r="C34" s="65" t="s">
        <v>2</v>
      </c>
      <c r="D34" s="66">
        <v>1</v>
      </c>
      <c r="E34" s="67"/>
      <c r="F34" s="67"/>
      <c r="G34" s="67"/>
      <c r="H34" s="13"/>
      <c r="I34" s="14"/>
      <c r="J34" s="6"/>
      <c r="K34" s="4"/>
    </row>
    <row r="35" spans="1:11" outlineLevel="1" x14ac:dyDescent="0.25">
      <c r="A35" s="63"/>
      <c r="B35" s="64"/>
      <c r="C35" s="65"/>
      <c r="D35" s="66"/>
      <c r="E35" s="67"/>
      <c r="F35" s="67"/>
      <c r="G35" s="67"/>
      <c r="H35" s="13"/>
      <c r="I35" s="14"/>
      <c r="J35" s="6"/>
      <c r="K35" s="4"/>
    </row>
    <row r="36" spans="1:11" outlineLevel="1" x14ac:dyDescent="0.25">
      <c r="A36" s="63" t="s">
        <v>46</v>
      </c>
      <c r="B36" s="69" t="s">
        <v>47</v>
      </c>
      <c r="C36" s="65"/>
      <c r="D36" s="66"/>
      <c r="E36" s="67"/>
      <c r="F36" s="67"/>
      <c r="G36" s="67"/>
      <c r="H36" s="13"/>
      <c r="I36" s="14"/>
      <c r="J36" s="6"/>
      <c r="K36" s="4"/>
    </row>
    <row r="37" spans="1:11" outlineLevel="1" x14ac:dyDescent="0.25">
      <c r="A37" s="63"/>
      <c r="B37" s="64"/>
      <c r="C37" s="65"/>
      <c r="D37" s="66"/>
      <c r="E37" s="67"/>
      <c r="F37" s="67"/>
      <c r="G37" s="67"/>
      <c r="H37" s="13"/>
      <c r="I37" s="14"/>
      <c r="J37" s="6"/>
      <c r="K37" s="4"/>
    </row>
    <row r="38" spans="1:11" ht="27.6" outlineLevel="1" x14ac:dyDescent="0.25">
      <c r="A38" s="63"/>
      <c r="B38" s="64" t="s">
        <v>562</v>
      </c>
      <c r="C38" s="65" t="s">
        <v>2</v>
      </c>
      <c r="D38" s="66">
        <v>1</v>
      </c>
      <c r="E38" s="67"/>
      <c r="F38" s="67"/>
      <c r="G38" s="67"/>
      <c r="H38" s="13"/>
      <c r="I38" s="14"/>
      <c r="J38" s="6"/>
      <c r="K38" s="4"/>
    </row>
    <row r="39" spans="1:11" outlineLevel="1" x14ac:dyDescent="0.25">
      <c r="A39" s="63"/>
      <c r="B39" s="64"/>
      <c r="C39" s="65"/>
      <c r="D39" s="66"/>
      <c r="E39" s="67"/>
      <c r="F39" s="67"/>
      <c r="G39" s="67"/>
      <c r="H39" s="13"/>
      <c r="I39" s="14"/>
      <c r="J39" s="6"/>
      <c r="K39" s="4"/>
    </row>
    <row r="40" spans="1:11" ht="27.6" outlineLevel="1" x14ac:dyDescent="0.25">
      <c r="A40" s="63"/>
      <c r="B40" s="64" t="s">
        <v>554</v>
      </c>
      <c r="C40" s="65" t="s">
        <v>2</v>
      </c>
      <c r="D40" s="66">
        <v>1</v>
      </c>
      <c r="E40" s="67"/>
      <c r="F40" s="67"/>
      <c r="G40" s="67"/>
      <c r="H40" s="13"/>
      <c r="I40" s="14"/>
      <c r="J40" s="6"/>
      <c r="K40" s="4"/>
    </row>
    <row r="41" spans="1:11" outlineLevel="1" x14ac:dyDescent="0.25">
      <c r="A41" s="63"/>
      <c r="B41" s="64"/>
      <c r="C41" s="65"/>
      <c r="D41" s="66"/>
      <c r="E41" s="67"/>
      <c r="F41" s="67"/>
      <c r="G41" s="67"/>
      <c r="H41" s="13"/>
      <c r="I41" s="14"/>
      <c r="J41" s="6"/>
      <c r="K41" s="4"/>
    </row>
    <row r="42" spans="1:11" outlineLevel="1" x14ac:dyDescent="0.25">
      <c r="A42" s="63" t="s">
        <v>49</v>
      </c>
      <c r="B42" s="69" t="s">
        <v>50</v>
      </c>
      <c r="C42" s="65"/>
      <c r="D42" s="66"/>
      <c r="E42" s="67"/>
      <c r="F42" s="67"/>
      <c r="G42" s="67"/>
      <c r="H42" s="13"/>
      <c r="I42" s="14"/>
      <c r="J42" s="6"/>
      <c r="K42" s="4"/>
    </row>
    <row r="43" spans="1:11" outlineLevel="1" x14ac:dyDescent="0.25">
      <c r="A43" s="63"/>
      <c r="B43" s="64"/>
      <c r="C43" s="65"/>
      <c r="D43" s="66"/>
      <c r="E43" s="67"/>
      <c r="F43" s="67"/>
      <c r="G43" s="67"/>
      <c r="H43" s="13"/>
      <c r="I43" s="14"/>
      <c r="J43" s="6"/>
      <c r="K43" s="4"/>
    </row>
    <row r="44" spans="1:11" ht="55.2" outlineLevel="1" x14ac:dyDescent="0.25">
      <c r="A44" s="63"/>
      <c r="B44" s="64" t="s">
        <v>563</v>
      </c>
      <c r="C44" s="65" t="s">
        <v>2</v>
      </c>
      <c r="D44" s="66">
        <v>1</v>
      </c>
      <c r="E44" s="67"/>
      <c r="F44" s="67"/>
      <c r="G44" s="67"/>
      <c r="H44" s="13"/>
      <c r="I44" s="14"/>
      <c r="J44" s="6"/>
      <c r="K44" s="4"/>
    </row>
    <row r="45" spans="1:11" outlineLevel="1" x14ac:dyDescent="0.25">
      <c r="A45" s="63"/>
      <c r="B45" s="64"/>
      <c r="C45" s="65"/>
      <c r="D45" s="66"/>
      <c r="E45" s="67"/>
      <c r="F45" s="67"/>
      <c r="G45" s="67"/>
      <c r="H45" s="13"/>
      <c r="I45" s="14"/>
      <c r="J45" s="6"/>
      <c r="K45" s="4"/>
    </row>
    <row r="46" spans="1:11" outlineLevel="1" x14ac:dyDescent="0.25">
      <c r="A46" s="63" t="s">
        <v>51</v>
      </c>
      <c r="B46" s="69" t="s">
        <v>52</v>
      </c>
      <c r="C46" s="65"/>
      <c r="D46" s="66"/>
      <c r="E46" s="67"/>
      <c r="F46" s="67"/>
      <c r="G46" s="67"/>
      <c r="H46" s="13"/>
      <c r="I46" s="14"/>
      <c r="J46" s="6"/>
      <c r="K46" s="4"/>
    </row>
    <row r="47" spans="1:11" outlineLevel="1" x14ac:dyDescent="0.25">
      <c r="A47" s="63"/>
      <c r="B47" s="64"/>
      <c r="C47" s="65"/>
      <c r="D47" s="66"/>
      <c r="E47" s="67"/>
      <c r="F47" s="67"/>
      <c r="G47" s="67"/>
      <c r="H47" s="13"/>
      <c r="I47" s="14"/>
      <c r="J47" s="6"/>
      <c r="K47" s="4"/>
    </row>
    <row r="48" spans="1:11" outlineLevel="1" x14ac:dyDescent="0.25">
      <c r="A48" s="63"/>
      <c r="B48" s="64" t="s">
        <v>623</v>
      </c>
      <c r="C48" s="65" t="s">
        <v>2</v>
      </c>
      <c r="D48" s="66">
        <v>1</v>
      </c>
      <c r="E48" s="67"/>
      <c r="F48" s="67"/>
      <c r="G48" s="67"/>
      <c r="H48" s="13"/>
      <c r="I48" s="14"/>
      <c r="J48" s="6"/>
      <c r="K48" s="4"/>
    </row>
    <row r="49" spans="1:11" outlineLevel="1" x14ac:dyDescent="0.25">
      <c r="A49" s="63"/>
      <c r="B49" s="91"/>
      <c r="C49" s="92"/>
      <c r="D49" s="93"/>
      <c r="E49" s="94"/>
      <c r="F49" s="67"/>
      <c r="G49" s="67" t="str">
        <f t="shared" ref="G49" si="0">IF(E49="","",E49*F49)</f>
        <v/>
      </c>
      <c r="H49" s="13"/>
      <c r="I49" s="14"/>
      <c r="J49" s="6"/>
      <c r="K49" s="4"/>
    </row>
    <row r="50" spans="1:11" outlineLevel="1" x14ac:dyDescent="0.25">
      <c r="A50" s="63"/>
      <c r="B50" s="95" t="s">
        <v>607</v>
      </c>
      <c r="C50" s="92"/>
      <c r="D50" s="93"/>
      <c r="E50" s="94"/>
      <c r="F50" s="67"/>
      <c r="G50" s="133">
        <f>SUM(G8:G49)</f>
        <v>0</v>
      </c>
      <c r="H50" s="13"/>
      <c r="I50" s="14"/>
      <c r="J50" s="6"/>
      <c r="K50" s="4"/>
    </row>
    <row r="51" spans="1:11" outlineLevel="1" x14ac:dyDescent="0.25">
      <c r="A51" s="63"/>
      <c r="B51" s="64"/>
      <c r="C51" s="65"/>
      <c r="D51" s="66"/>
      <c r="E51" s="67"/>
      <c r="F51" s="67"/>
      <c r="G51" s="67"/>
      <c r="H51" s="13"/>
      <c r="I51" s="14"/>
      <c r="J51" s="6"/>
      <c r="K51" s="4"/>
    </row>
    <row r="52" spans="1:11" outlineLevel="1" x14ac:dyDescent="0.25">
      <c r="A52" s="63" t="s">
        <v>606</v>
      </c>
      <c r="B52" s="68" t="s">
        <v>42</v>
      </c>
      <c r="C52" s="65"/>
      <c r="D52" s="66"/>
      <c r="E52" s="67"/>
      <c r="F52" s="67"/>
      <c r="G52" s="67"/>
      <c r="H52" s="13"/>
      <c r="I52" s="14"/>
      <c r="J52" s="6"/>
      <c r="K52" s="4"/>
    </row>
    <row r="53" spans="1:11" outlineLevel="1" x14ac:dyDescent="0.25">
      <c r="A53" s="63"/>
      <c r="B53" s="64"/>
      <c r="C53" s="65"/>
      <c r="D53" s="66"/>
      <c r="E53" s="67"/>
      <c r="F53" s="67"/>
      <c r="G53" s="67"/>
      <c r="H53" s="13"/>
      <c r="I53" s="14"/>
      <c r="J53" s="6"/>
      <c r="K53" s="4"/>
    </row>
    <row r="54" spans="1:11" outlineLevel="1" x14ac:dyDescent="0.25">
      <c r="A54" s="63"/>
      <c r="B54" s="71" t="s">
        <v>598</v>
      </c>
      <c r="C54" s="65" t="s">
        <v>2</v>
      </c>
      <c r="D54" s="66">
        <v>1</v>
      </c>
      <c r="E54" s="67"/>
      <c r="F54" s="67"/>
      <c r="G54" s="67"/>
      <c r="H54" s="13"/>
      <c r="I54" s="14"/>
      <c r="J54" s="6"/>
      <c r="K54" s="4"/>
    </row>
    <row r="55" spans="1:11" outlineLevel="1" x14ac:dyDescent="0.25">
      <c r="A55" s="63"/>
      <c r="B55" s="70" t="s">
        <v>599</v>
      </c>
      <c r="C55" s="65" t="s">
        <v>2</v>
      </c>
      <c r="D55" s="66">
        <v>1</v>
      </c>
      <c r="E55" s="67"/>
      <c r="F55" s="67"/>
      <c r="G55" s="67"/>
      <c r="H55" s="13"/>
      <c r="I55" s="14"/>
      <c r="J55" s="6"/>
      <c r="K55" s="4"/>
    </row>
    <row r="56" spans="1:11" outlineLevel="1" x14ac:dyDescent="0.25">
      <c r="A56" s="63"/>
      <c r="B56" s="70" t="s">
        <v>600</v>
      </c>
      <c r="C56" s="65" t="s">
        <v>2</v>
      </c>
      <c r="D56" s="66">
        <v>1</v>
      </c>
      <c r="E56" s="67"/>
      <c r="F56" s="67"/>
      <c r="G56" s="67"/>
      <c r="H56" s="13"/>
      <c r="I56" s="14"/>
      <c r="J56" s="6"/>
      <c r="K56" s="4"/>
    </row>
    <row r="57" spans="1:11" outlineLevel="1" x14ac:dyDescent="0.25">
      <c r="A57" s="63"/>
      <c r="B57" s="70" t="s">
        <v>601</v>
      </c>
      <c r="C57" s="65" t="s">
        <v>2</v>
      </c>
      <c r="D57" s="66">
        <v>1</v>
      </c>
      <c r="E57" s="67"/>
      <c r="F57" s="67"/>
      <c r="G57" s="67"/>
      <c r="H57" s="13"/>
      <c r="I57" s="14"/>
      <c r="J57" s="6"/>
      <c r="K57" s="4"/>
    </row>
    <row r="58" spans="1:11" outlineLevel="1" x14ac:dyDescent="0.25">
      <c r="A58" s="63"/>
      <c r="B58" s="91"/>
      <c r="C58" s="92"/>
      <c r="D58" s="93"/>
      <c r="E58" s="94"/>
      <c r="F58" s="67"/>
      <c r="G58" s="67" t="str">
        <f t="shared" ref="G58" si="1">IF(E58="","",E58*F58)</f>
        <v/>
      </c>
      <c r="H58" s="13"/>
      <c r="I58" s="14"/>
      <c r="J58" s="6"/>
      <c r="K58" s="4"/>
    </row>
    <row r="59" spans="1:11" outlineLevel="1" x14ac:dyDescent="0.25">
      <c r="A59" s="63"/>
      <c r="B59" s="95" t="s">
        <v>607</v>
      </c>
      <c r="C59" s="92"/>
      <c r="D59" s="93"/>
      <c r="E59" s="94"/>
      <c r="F59" s="67"/>
      <c r="G59" s="133">
        <f>SUM(G52:G58)</f>
        <v>0</v>
      </c>
      <c r="H59" s="13"/>
      <c r="I59" s="14"/>
      <c r="J59" s="6"/>
      <c r="K59" s="4"/>
    </row>
    <row r="60" spans="1:11" outlineLevel="1" x14ac:dyDescent="0.25">
      <c r="A60" s="63"/>
      <c r="B60" s="71"/>
      <c r="C60" s="65"/>
      <c r="D60" s="66"/>
      <c r="E60" s="67"/>
      <c r="F60" s="67"/>
      <c r="G60" s="67"/>
      <c r="H60" s="13"/>
      <c r="I60" s="14"/>
      <c r="J60" s="6"/>
      <c r="K60" s="4"/>
    </row>
    <row r="61" spans="1:11" outlineLevel="1" x14ac:dyDescent="0.25">
      <c r="A61" s="63"/>
      <c r="B61" s="155" t="str">
        <f>"Total "&amp;B6</f>
        <v>Total TRAVAUX PREPARATOIRE - DEPOSE -DIVERS</v>
      </c>
      <c r="C61" s="156"/>
      <c r="D61" s="157"/>
      <c r="E61" s="158"/>
      <c r="F61" s="159"/>
      <c r="G61" s="160">
        <f>G59+G50</f>
        <v>0</v>
      </c>
      <c r="H61" s="13"/>
      <c r="I61" s="14"/>
      <c r="J61" s="6"/>
      <c r="K61" s="4"/>
    </row>
    <row r="62" spans="1:11" outlineLevel="1" x14ac:dyDescent="0.25">
      <c r="A62" s="63"/>
      <c r="B62" s="180"/>
      <c r="C62" s="92"/>
      <c r="D62" s="93"/>
      <c r="E62" s="94"/>
      <c r="F62" s="67"/>
      <c r="G62" s="136"/>
      <c r="H62" s="13"/>
      <c r="I62" s="14"/>
      <c r="J62" s="6"/>
      <c r="K62" s="4"/>
    </row>
    <row r="63" spans="1:11" x14ac:dyDescent="0.25">
      <c r="A63" s="72">
        <v>7</v>
      </c>
      <c r="B63" s="100" t="s">
        <v>54</v>
      </c>
      <c r="C63" s="73"/>
      <c r="D63" s="73"/>
      <c r="E63" s="73"/>
      <c r="F63" s="74"/>
      <c r="G63" s="74"/>
      <c r="H63" s="13"/>
      <c r="I63" s="14"/>
      <c r="J63" s="6"/>
      <c r="K63" s="4"/>
    </row>
    <row r="64" spans="1:11" outlineLevel="1" x14ac:dyDescent="0.25">
      <c r="A64" s="63"/>
      <c r="B64" s="71"/>
      <c r="C64" s="65"/>
      <c r="D64" s="66"/>
      <c r="E64" s="67"/>
      <c r="F64" s="67"/>
      <c r="G64" s="67"/>
      <c r="H64" s="13"/>
      <c r="I64" s="14"/>
      <c r="J64" s="6"/>
      <c r="K64" s="4"/>
    </row>
    <row r="65" spans="1:11" outlineLevel="1" x14ac:dyDescent="0.25">
      <c r="A65" s="63" t="s">
        <v>613</v>
      </c>
      <c r="B65" s="68" t="s">
        <v>644</v>
      </c>
      <c r="C65" s="65"/>
      <c r="D65" s="66"/>
      <c r="E65" s="67"/>
      <c r="F65" s="67"/>
      <c r="G65" s="67"/>
      <c r="H65" s="13"/>
      <c r="I65" s="14"/>
      <c r="J65" s="6"/>
      <c r="K65" s="4"/>
    </row>
    <row r="66" spans="1:11" ht="15.6" outlineLevel="1" x14ac:dyDescent="0.25">
      <c r="A66" s="63"/>
      <c r="B66" s="144"/>
      <c r="C66" s="65"/>
      <c r="D66" s="66"/>
      <c r="E66" s="67"/>
      <c r="F66" s="67"/>
      <c r="G66" s="67"/>
      <c r="H66" s="13"/>
      <c r="I66" s="14"/>
      <c r="J66" s="6"/>
      <c r="K66" s="4"/>
    </row>
    <row r="67" spans="1:11" outlineLevel="1" x14ac:dyDescent="0.25">
      <c r="A67" s="63" t="s">
        <v>150</v>
      </c>
      <c r="B67" s="84" t="s">
        <v>151</v>
      </c>
      <c r="C67" s="65"/>
      <c r="D67" s="66"/>
      <c r="E67" s="67"/>
      <c r="F67" s="67"/>
      <c r="G67" s="67"/>
      <c r="H67" s="13"/>
      <c r="I67" s="14"/>
      <c r="J67" s="6"/>
      <c r="K67" s="4"/>
    </row>
    <row r="68" spans="1:11" outlineLevel="1" x14ac:dyDescent="0.25">
      <c r="A68" s="63"/>
      <c r="B68" s="71"/>
      <c r="C68" s="65"/>
      <c r="D68" s="66"/>
      <c r="E68" s="67"/>
      <c r="F68" s="67"/>
      <c r="G68" s="67"/>
      <c r="H68" s="13"/>
      <c r="I68" s="14"/>
      <c r="J68" s="6"/>
      <c r="K68" s="4"/>
    </row>
    <row r="69" spans="1:11" outlineLevel="1" x14ac:dyDescent="0.25">
      <c r="A69" s="63"/>
      <c r="B69" s="145" t="s">
        <v>651</v>
      </c>
      <c r="C69" s="65"/>
      <c r="D69" s="66"/>
      <c r="E69" s="67"/>
      <c r="F69" s="67"/>
      <c r="G69" s="67"/>
      <c r="H69" s="13"/>
      <c r="I69" s="14"/>
      <c r="J69" s="6"/>
      <c r="K69" s="4"/>
    </row>
    <row r="70" spans="1:11" ht="27.6" outlineLevel="1" x14ac:dyDescent="0.25">
      <c r="A70" s="63"/>
      <c r="B70" s="71" t="s">
        <v>158</v>
      </c>
      <c r="C70" s="65"/>
      <c r="D70" s="66"/>
      <c r="E70" s="67"/>
      <c r="F70" s="67"/>
      <c r="G70" s="67"/>
      <c r="H70" s="13"/>
      <c r="I70" s="14"/>
      <c r="J70" s="6"/>
      <c r="K70" s="4"/>
    </row>
    <row r="71" spans="1:11" outlineLevel="1" x14ac:dyDescent="0.25">
      <c r="A71" s="63"/>
      <c r="B71" s="71" t="s">
        <v>12</v>
      </c>
      <c r="C71" s="65"/>
      <c r="D71" s="66"/>
      <c r="E71" s="67"/>
      <c r="F71" s="67"/>
      <c r="G71" s="67"/>
      <c r="H71" s="13"/>
      <c r="I71" s="14"/>
      <c r="J71" s="6"/>
      <c r="K71" s="4"/>
    </row>
    <row r="72" spans="1:11" outlineLevel="1" x14ac:dyDescent="0.25">
      <c r="A72" s="63"/>
      <c r="B72" s="71" t="s">
        <v>154</v>
      </c>
      <c r="C72" s="65"/>
      <c r="D72" s="66"/>
      <c r="E72" s="67"/>
      <c r="F72" s="67"/>
      <c r="G72" s="67"/>
      <c r="H72" s="13"/>
      <c r="I72" s="14"/>
      <c r="J72" s="6"/>
      <c r="K72" s="4"/>
    </row>
    <row r="73" spans="1:11" outlineLevel="1" x14ac:dyDescent="0.25">
      <c r="A73" s="63"/>
      <c r="B73" s="71" t="s">
        <v>152</v>
      </c>
      <c r="C73" s="65"/>
      <c r="D73" s="66"/>
      <c r="E73" s="67"/>
      <c r="F73" s="67"/>
      <c r="G73" s="67"/>
      <c r="H73" s="13"/>
      <c r="I73" s="14"/>
      <c r="J73" s="6"/>
      <c r="K73" s="4"/>
    </row>
    <row r="74" spans="1:11" outlineLevel="1" x14ac:dyDescent="0.25">
      <c r="A74" s="63"/>
      <c r="B74" s="71" t="s">
        <v>153</v>
      </c>
      <c r="C74" s="65" t="s">
        <v>2</v>
      </c>
      <c r="D74" s="66">
        <v>2</v>
      </c>
      <c r="E74" s="67"/>
      <c r="F74" s="67"/>
      <c r="G74" s="67"/>
      <c r="H74" s="13"/>
      <c r="I74" s="14"/>
      <c r="J74" s="6"/>
      <c r="K74" s="4"/>
    </row>
    <row r="75" spans="1:11" outlineLevel="1" x14ac:dyDescent="0.25">
      <c r="A75" s="63"/>
      <c r="B75" s="71"/>
      <c r="C75" s="65"/>
      <c r="D75" s="66"/>
      <c r="E75" s="67"/>
      <c r="F75" s="67"/>
      <c r="G75" s="67"/>
      <c r="H75" s="13"/>
      <c r="I75" s="14"/>
      <c r="J75" s="6"/>
      <c r="K75" s="4"/>
    </row>
    <row r="76" spans="1:11" outlineLevel="1" x14ac:dyDescent="0.25">
      <c r="A76" s="63"/>
      <c r="B76" s="145" t="s">
        <v>667</v>
      </c>
      <c r="C76" s="65"/>
      <c r="D76" s="66"/>
      <c r="E76" s="67"/>
      <c r="F76" s="67"/>
      <c r="G76" s="67"/>
      <c r="H76" s="13"/>
      <c r="I76" s="14"/>
      <c r="J76" s="6"/>
      <c r="K76" s="4"/>
    </row>
    <row r="77" spans="1:11" ht="27.6" outlineLevel="1" x14ac:dyDescent="0.25">
      <c r="A77" s="63"/>
      <c r="B77" s="71" t="s">
        <v>158</v>
      </c>
      <c r="C77" s="65"/>
      <c r="D77" s="66"/>
      <c r="E77" s="67"/>
      <c r="F77" s="67"/>
      <c r="G77" s="67"/>
      <c r="H77" s="13"/>
      <c r="I77" s="14"/>
      <c r="J77" s="6"/>
      <c r="K77" s="4"/>
    </row>
    <row r="78" spans="1:11" outlineLevel="1" x14ac:dyDescent="0.25">
      <c r="A78" s="63"/>
      <c r="B78" s="71" t="s">
        <v>12</v>
      </c>
      <c r="C78" s="65"/>
      <c r="D78" s="66"/>
      <c r="E78" s="67"/>
      <c r="F78" s="67"/>
      <c r="G78" s="67"/>
      <c r="H78" s="13"/>
      <c r="I78" s="14"/>
      <c r="J78" s="6"/>
      <c r="K78" s="4"/>
    </row>
    <row r="79" spans="1:11" outlineLevel="1" x14ac:dyDescent="0.25">
      <c r="A79" s="63"/>
      <c r="B79" s="71" t="s">
        <v>154</v>
      </c>
      <c r="C79" s="65"/>
      <c r="D79" s="66"/>
      <c r="E79" s="67"/>
      <c r="F79" s="67"/>
      <c r="G79" s="67"/>
      <c r="H79" s="13"/>
      <c r="I79" s="14"/>
      <c r="J79" s="6"/>
      <c r="K79" s="4"/>
    </row>
    <row r="80" spans="1:11" outlineLevel="1" x14ac:dyDescent="0.25">
      <c r="A80" s="63"/>
      <c r="B80" s="71" t="s">
        <v>152</v>
      </c>
      <c r="C80" s="65"/>
      <c r="D80" s="66"/>
      <c r="E80" s="67"/>
      <c r="F80" s="67"/>
      <c r="G80" s="67"/>
      <c r="H80" s="13"/>
      <c r="I80" s="14"/>
      <c r="J80" s="6"/>
      <c r="K80" s="4"/>
    </row>
    <row r="81" spans="1:11" outlineLevel="1" x14ac:dyDescent="0.25">
      <c r="A81" s="63"/>
      <c r="B81" s="71" t="s">
        <v>153</v>
      </c>
      <c r="C81" s="65" t="s">
        <v>2</v>
      </c>
      <c r="D81" s="66">
        <v>2</v>
      </c>
      <c r="E81" s="67"/>
      <c r="F81" s="67"/>
      <c r="G81" s="67"/>
      <c r="H81" s="13"/>
      <c r="I81" s="14"/>
      <c r="J81" s="6"/>
      <c r="K81" s="4"/>
    </row>
    <row r="82" spans="1:11" outlineLevel="1" x14ac:dyDescent="0.25">
      <c r="A82" s="63"/>
      <c r="B82" s="71"/>
      <c r="C82" s="65"/>
      <c r="D82" s="66"/>
      <c r="E82" s="67"/>
      <c r="F82" s="67"/>
      <c r="G82" s="67"/>
      <c r="H82" s="13"/>
      <c r="I82" s="14"/>
      <c r="J82" s="6"/>
      <c r="K82" s="4"/>
    </row>
    <row r="83" spans="1:11" outlineLevel="1" x14ac:dyDescent="0.25">
      <c r="A83" s="63"/>
      <c r="B83" s="71" t="s">
        <v>155</v>
      </c>
      <c r="C83" s="65"/>
      <c r="D83" s="66"/>
      <c r="E83" s="67"/>
      <c r="F83" s="67"/>
      <c r="G83" s="67"/>
      <c r="H83" s="13"/>
      <c r="I83" s="14"/>
      <c r="J83" s="6"/>
      <c r="K83" s="4"/>
    </row>
    <row r="84" spans="1:11" outlineLevel="1" x14ac:dyDescent="0.25">
      <c r="A84" s="63"/>
      <c r="B84" s="71" t="s">
        <v>156</v>
      </c>
      <c r="C84" s="65" t="s">
        <v>2</v>
      </c>
      <c r="D84" s="66">
        <v>2</v>
      </c>
      <c r="E84" s="67"/>
      <c r="F84" s="67"/>
      <c r="G84" s="67"/>
      <c r="H84" s="13"/>
      <c r="I84" s="14"/>
      <c r="J84" s="6"/>
      <c r="K84" s="4"/>
    </row>
    <row r="85" spans="1:11" outlineLevel="1" x14ac:dyDescent="0.25">
      <c r="A85" s="63"/>
      <c r="B85" s="71"/>
      <c r="C85" s="65"/>
      <c r="D85" s="66"/>
      <c r="E85" s="67"/>
      <c r="F85" s="67"/>
      <c r="G85" s="67"/>
      <c r="H85" s="13"/>
      <c r="I85" s="14"/>
      <c r="J85" s="6"/>
      <c r="K85" s="4"/>
    </row>
    <row r="86" spans="1:11" outlineLevel="1" x14ac:dyDescent="0.25">
      <c r="A86" s="63" t="s">
        <v>157</v>
      </c>
      <c r="B86" s="84" t="s">
        <v>71</v>
      </c>
      <c r="C86" s="65"/>
      <c r="D86" s="66"/>
      <c r="E86" s="67"/>
      <c r="F86" s="67"/>
      <c r="G86" s="67"/>
      <c r="H86" s="13"/>
      <c r="I86" s="14"/>
      <c r="J86" s="6"/>
      <c r="K86" s="4"/>
    </row>
    <row r="87" spans="1:11" outlineLevel="1" x14ac:dyDescent="0.25">
      <c r="A87" s="63"/>
      <c r="B87" s="71"/>
      <c r="C87" s="65"/>
      <c r="D87" s="66"/>
      <c r="E87" s="67"/>
      <c r="F87" s="67"/>
      <c r="G87" s="67"/>
      <c r="H87" s="13"/>
      <c r="I87" s="14"/>
      <c r="J87" s="6"/>
      <c r="K87" s="4"/>
    </row>
    <row r="88" spans="1:11" outlineLevel="1" x14ac:dyDescent="0.25">
      <c r="A88" s="63"/>
      <c r="B88" s="71" t="s">
        <v>159</v>
      </c>
      <c r="C88" s="65"/>
      <c r="D88" s="66"/>
      <c r="E88" s="67"/>
      <c r="F88" s="67"/>
      <c r="G88" s="67"/>
      <c r="H88" s="13"/>
      <c r="I88" s="14"/>
      <c r="J88" s="6"/>
      <c r="K88" s="4"/>
    </row>
    <row r="89" spans="1:11" outlineLevel="1" x14ac:dyDescent="0.25">
      <c r="A89" s="63"/>
      <c r="B89" s="71" t="s">
        <v>160</v>
      </c>
      <c r="C89" s="65" t="s">
        <v>2</v>
      </c>
      <c r="D89" s="66">
        <v>2</v>
      </c>
      <c r="E89" s="67"/>
      <c r="F89" s="67"/>
      <c r="G89" s="67"/>
      <c r="H89" s="13"/>
      <c r="I89" s="14"/>
      <c r="J89" s="6"/>
      <c r="K89" s="4"/>
    </row>
    <row r="90" spans="1:11" outlineLevel="1" x14ac:dyDescent="0.25">
      <c r="A90" s="63"/>
      <c r="B90" s="71"/>
      <c r="C90" s="65"/>
      <c r="D90" s="66"/>
      <c r="E90" s="67"/>
      <c r="F90" s="67"/>
      <c r="G90" s="67"/>
      <c r="H90" s="13"/>
      <c r="I90" s="14"/>
      <c r="J90" s="6"/>
      <c r="K90" s="4"/>
    </row>
    <row r="91" spans="1:11" outlineLevel="1" x14ac:dyDescent="0.25">
      <c r="A91" s="63"/>
      <c r="B91" s="71" t="s">
        <v>161</v>
      </c>
      <c r="C91" s="65"/>
      <c r="D91" s="66"/>
      <c r="E91" s="67"/>
      <c r="F91" s="67"/>
      <c r="G91" s="67"/>
      <c r="H91" s="13"/>
      <c r="I91" s="14"/>
      <c r="J91" s="6"/>
      <c r="K91" s="4"/>
    </row>
    <row r="92" spans="1:11" outlineLevel="1" x14ac:dyDescent="0.25">
      <c r="A92" s="63"/>
      <c r="B92" s="71" t="s">
        <v>160</v>
      </c>
      <c r="C92" s="65" t="s">
        <v>2</v>
      </c>
      <c r="D92" s="66">
        <v>2</v>
      </c>
      <c r="E92" s="67"/>
      <c r="F92" s="67"/>
      <c r="G92" s="67"/>
      <c r="H92" s="13"/>
      <c r="I92" s="14"/>
      <c r="J92" s="6"/>
      <c r="K92" s="4"/>
    </row>
    <row r="93" spans="1:11" outlineLevel="1" x14ac:dyDescent="0.25">
      <c r="A93" s="63"/>
      <c r="B93" s="71"/>
      <c r="C93" s="65"/>
      <c r="D93" s="66"/>
      <c r="E93" s="67"/>
      <c r="F93" s="67"/>
      <c r="G93" s="67"/>
      <c r="H93" s="13"/>
      <c r="I93" s="14"/>
      <c r="J93" s="6"/>
      <c r="K93" s="4"/>
    </row>
    <row r="94" spans="1:11" outlineLevel="1" x14ac:dyDescent="0.25">
      <c r="A94" s="63" t="s">
        <v>162</v>
      </c>
      <c r="B94" s="84" t="s">
        <v>163</v>
      </c>
      <c r="C94" s="65"/>
      <c r="D94" s="66"/>
      <c r="E94" s="67"/>
      <c r="F94" s="67"/>
      <c r="G94" s="67"/>
      <c r="H94" s="13"/>
      <c r="I94" s="14"/>
      <c r="J94" s="6"/>
      <c r="K94" s="4"/>
    </row>
    <row r="95" spans="1:11" outlineLevel="1" x14ac:dyDescent="0.25">
      <c r="A95" s="63"/>
      <c r="B95" s="71"/>
      <c r="C95" s="65"/>
      <c r="D95" s="66"/>
      <c r="E95" s="67"/>
      <c r="F95" s="67"/>
      <c r="G95" s="67"/>
      <c r="H95" s="13"/>
      <c r="I95" s="14"/>
      <c r="J95" s="6"/>
      <c r="K95" s="4"/>
    </row>
    <row r="96" spans="1:11" outlineLevel="1" x14ac:dyDescent="0.25">
      <c r="A96" s="63" t="s">
        <v>164</v>
      </c>
      <c r="B96" s="145" t="s">
        <v>666</v>
      </c>
      <c r="C96" s="65"/>
      <c r="D96" s="66"/>
      <c r="E96" s="67"/>
      <c r="F96" s="67"/>
      <c r="G96" s="67"/>
      <c r="H96" s="13"/>
      <c r="I96" s="14"/>
      <c r="J96" s="6"/>
      <c r="K96" s="4"/>
    </row>
    <row r="97" spans="1:11" outlineLevel="1" x14ac:dyDescent="0.25">
      <c r="A97" s="63"/>
      <c r="B97" s="71"/>
      <c r="C97" s="65"/>
      <c r="D97" s="66"/>
      <c r="E97" s="67"/>
      <c r="F97" s="67"/>
      <c r="G97" s="67"/>
      <c r="H97" s="13"/>
      <c r="I97" s="14"/>
      <c r="J97" s="6"/>
      <c r="K97" s="4"/>
    </row>
    <row r="98" spans="1:11" outlineLevel="1" x14ac:dyDescent="0.25">
      <c r="A98" s="63"/>
      <c r="B98" s="71" t="s">
        <v>165</v>
      </c>
      <c r="C98" s="65" t="s">
        <v>7</v>
      </c>
      <c r="D98" s="66">
        <v>5</v>
      </c>
      <c r="E98" s="67"/>
      <c r="F98" s="67"/>
      <c r="G98" s="67"/>
      <c r="H98" s="13"/>
      <c r="I98" s="14"/>
      <c r="J98" s="6"/>
      <c r="K98" s="4"/>
    </row>
    <row r="99" spans="1:11" outlineLevel="1" x14ac:dyDescent="0.25">
      <c r="A99" s="63"/>
      <c r="B99" s="71" t="s">
        <v>167</v>
      </c>
      <c r="C99" s="65" t="s">
        <v>168</v>
      </c>
      <c r="D99" s="66" t="s">
        <v>168</v>
      </c>
      <c r="E99" s="67"/>
      <c r="F99" s="67"/>
      <c r="G99" s="67"/>
      <c r="H99" s="13"/>
      <c r="I99" s="14"/>
      <c r="J99" s="6"/>
      <c r="K99" s="4"/>
    </row>
    <row r="100" spans="1:11" outlineLevel="1" x14ac:dyDescent="0.25">
      <c r="A100" s="63"/>
      <c r="B100" s="71" t="s">
        <v>407</v>
      </c>
      <c r="C100" s="65" t="s">
        <v>168</v>
      </c>
      <c r="D100" s="66" t="s">
        <v>168</v>
      </c>
      <c r="E100" s="67"/>
      <c r="F100" s="67"/>
      <c r="G100" s="67"/>
      <c r="H100" s="13"/>
      <c r="I100" s="14"/>
      <c r="J100" s="6"/>
      <c r="K100" s="4"/>
    </row>
    <row r="101" spans="1:11" outlineLevel="1" x14ac:dyDescent="0.25">
      <c r="A101" s="63"/>
      <c r="B101" s="71" t="s">
        <v>166</v>
      </c>
      <c r="C101" s="65" t="s">
        <v>7</v>
      </c>
      <c r="D101" s="66">
        <v>1</v>
      </c>
      <c r="E101" s="67"/>
      <c r="F101" s="67"/>
      <c r="G101" s="67"/>
      <c r="H101" s="13"/>
      <c r="I101" s="14"/>
      <c r="J101" s="6"/>
      <c r="K101" s="4"/>
    </row>
    <row r="102" spans="1:11" outlineLevel="1" x14ac:dyDescent="0.25">
      <c r="A102" s="63"/>
      <c r="B102" s="71" t="s">
        <v>169</v>
      </c>
      <c r="C102" s="65" t="s">
        <v>7</v>
      </c>
      <c r="D102" s="66">
        <v>4</v>
      </c>
      <c r="E102" s="67"/>
      <c r="F102" s="67"/>
      <c r="G102" s="67"/>
      <c r="H102" s="13"/>
      <c r="I102" s="14"/>
      <c r="J102" s="6"/>
      <c r="K102" s="4"/>
    </row>
    <row r="103" spans="1:11" outlineLevel="1" x14ac:dyDescent="0.25">
      <c r="A103" s="63"/>
      <c r="B103" s="71" t="s">
        <v>170</v>
      </c>
      <c r="C103" s="65" t="s">
        <v>7</v>
      </c>
      <c r="D103" s="66">
        <v>2</v>
      </c>
      <c r="E103" s="67"/>
      <c r="F103" s="67"/>
      <c r="G103" s="67"/>
      <c r="H103" s="13"/>
      <c r="I103" s="14"/>
      <c r="J103" s="6"/>
      <c r="K103" s="4"/>
    </row>
    <row r="104" spans="1:11" outlineLevel="1" x14ac:dyDescent="0.25">
      <c r="A104" s="63"/>
      <c r="B104" s="71" t="s">
        <v>680</v>
      </c>
      <c r="C104" s="65" t="s">
        <v>7</v>
      </c>
      <c r="D104" s="66">
        <v>2</v>
      </c>
      <c r="E104" s="67"/>
      <c r="F104" s="67"/>
      <c r="G104" s="67"/>
      <c r="H104" s="13"/>
      <c r="I104" s="14"/>
      <c r="J104" s="6"/>
      <c r="K104" s="4"/>
    </row>
    <row r="105" spans="1:11" outlineLevel="1" x14ac:dyDescent="0.25">
      <c r="A105" s="63"/>
      <c r="B105" s="71" t="s">
        <v>171</v>
      </c>
      <c r="C105" s="65" t="s">
        <v>7</v>
      </c>
      <c r="D105" s="66">
        <v>1</v>
      </c>
      <c r="E105" s="67"/>
      <c r="F105" s="67"/>
      <c r="G105" s="67"/>
      <c r="H105" s="13"/>
      <c r="I105" s="14"/>
      <c r="J105" s="6"/>
      <c r="K105" s="4"/>
    </row>
    <row r="106" spans="1:11" outlineLevel="1" x14ac:dyDescent="0.25">
      <c r="A106" s="63"/>
      <c r="B106" s="71" t="s">
        <v>172</v>
      </c>
      <c r="C106" s="65" t="s">
        <v>7</v>
      </c>
      <c r="D106" s="66">
        <v>1</v>
      </c>
      <c r="E106" s="67"/>
      <c r="F106" s="67"/>
      <c r="G106" s="67"/>
      <c r="H106" s="13"/>
      <c r="I106" s="14"/>
      <c r="J106" s="6"/>
      <c r="K106" s="4"/>
    </row>
    <row r="107" spans="1:11" outlineLevel="1" x14ac:dyDescent="0.25">
      <c r="A107" s="63"/>
      <c r="B107" s="71" t="s">
        <v>173</v>
      </c>
      <c r="C107" s="65" t="s">
        <v>7</v>
      </c>
      <c r="D107" s="66">
        <v>1</v>
      </c>
      <c r="E107" s="67"/>
      <c r="F107" s="67"/>
      <c r="G107" s="67"/>
      <c r="H107" s="13"/>
      <c r="I107" s="14"/>
      <c r="J107" s="6"/>
      <c r="K107" s="4"/>
    </row>
    <row r="108" spans="1:11" outlineLevel="1" x14ac:dyDescent="0.25">
      <c r="A108" s="63"/>
      <c r="B108" s="71" t="s">
        <v>174</v>
      </c>
      <c r="C108" s="65" t="s">
        <v>7</v>
      </c>
      <c r="D108" s="66">
        <v>1</v>
      </c>
      <c r="E108" s="67"/>
      <c r="F108" s="67"/>
      <c r="G108" s="67"/>
      <c r="H108" s="13"/>
      <c r="I108" s="14"/>
      <c r="J108" s="6"/>
      <c r="K108" s="4"/>
    </row>
    <row r="109" spans="1:11" outlineLevel="1" x14ac:dyDescent="0.25">
      <c r="A109" s="63"/>
      <c r="B109" s="71" t="s">
        <v>175</v>
      </c>
      <c r="C109" s="65" t="s">
        <v>7</v>
      </c>
      <c r="D109" s="66">
        <v>1</v>
      </c>
      <c r="E109" s="67"/>
      <c r="F109" s="67"/>
      <c r="G109" s="67"/>
      <c r="H109" s="13"/>
      <c r="I109" s="14"/>
      <c r="J109" s="6"/>
      <c r="K109" s="4"/>
    </row>
    <row r="110" spans="1:11" outlineLevel="1" x14ac:dyDescent="0.25">
      <c r="A110" s="63"/>
      <c r="B110" s="71"/>
      <c r="C110" s="65"/>
      <c r="D110" s="66"/>
      <c r="E110" s="67"/>
      <c r="F110" s="67"/>
      <c r="G110" s="67"/>
      <c r="H110" s="13"/>
      <c r="I110" s="14"/>
      <c r="J110" s="6"/>
      <c r="K110" s="4"/>
    </row>
    <row r="111" spans="1:11" outlineLevel="1" x14ac:dyDescent="0.25">
      <c r="A111" s="63" t="s">
        <v>176</v>
      </c>
      <c r="B111" s="145" t="s">
        <v>665</v>
      </c>
      <c r="C111" s="65"/>
      <c r="D111" s="66"/>
      <c r="E111" s="67"/>
      <c r="F111" s="67"/>
      <c r="G111" s="67"/>
      <c r="H111" s="13"/>
      <c r="I111" s="14"/>
      <c r="J111" s="6"/>
      <c r="K111" s="4"/>
    </row>
    <row r="112" spans="1:11" outlineLevel="1" x14ac:dyDescent="0.25">
      <c r="A112" s="63"/>
      <c r="B112" s="71"/>
      <c r="C112" s="65"/>
      <c r="D112" s="66"/>
      <c r="E112" s="67"/>
      <c r="F112" s="67"/>
      <c r="G112" s="67"/>
      <c r="H112" s="13"/>
      <c r="I112" s="14"/>
      <c r="J112" s="6"/>
      <c r="K112" s="4"/>
    </row>
    <row r="113" spans="1:11" outlineLevel="1" x14ac:dyDescent="0.25">
      <c r="A113" s="63"/>
      <c r="B113" s="71" t="s">
        <v>165</v>
      </c>
      <c r="C113" s="65" t="s">
        <v>7</v>
      </c>
      <c r="D113" s="66">
        <v>5</v>
      </c>
      <c r="E113" s="67"/>
      <c r="F113" s="67"/>
      <c r="G113" s="67"/>
      <c r="H113" s="13"/>
      <c r="I113" s="14"/>
      <c r="J113" s="6"/>
      <c r="K113" s="4"/>
    </row>
    <row r="114" spans="1:11" outlineLevel="1" x14ac:dyDescent="0.25">
      <c r="A114" s="63"/>
      <c r="B114" s="71" t="s">
        <v>680</v>
      </c>
      <c r="C114" s="65" t="s">
        <v>7</v>
      </c>
      <c r="D114" s="66">
        <v>2</v>
      </c>
      <c r="E114" s="67"/>
      <c r="F114" s="67"/>
      <c r="G114" s="67"/>
      <c r="H114" s="13"/>
      <c r="I114" s="14"/>
      <c r="J114" s="6"/>
      <c r="K114" s="4"/>
    </row>
    <row r="115" spans="1:11" outlineLevel="1" x14ac:dyDescent="0.25">
      <c r="A115" s="63"/>
      <c r="B115" s="71" t="s">
        <v>169</v>
      </c>
      <c r="C115" s="65" t="s">
        <v>7</v>
      </c>
      <c r="D115" s="66">
        <v>3</v>
      </c>
      <c r="E115" s="67"/>
      <c r="F115" s="67"/>
      <c r="G115" s="67"/>
      <c r="H115" s="13"/>
      <c r="I115" s="14"/>
      <c r="J115" s="6"/>
      <c r="K115" s="4"/>
    </row>
    <row r="116" spans="1:11" outlineLevel="1" x14ac:dyDescent="0.25">
      <c r="A116" s="63"/>
      <c r="B116" s="71" t="s">
        <v>170</v>
      </c>
      <c r="C116" s="65" t="s">
        <v>7</v>
      </c>
      <c r="D116" s="66">
        <v>2</v>
      </c>
      <c r="E116" s="67"/>
      <c r="F116" s="67"/>
      <c r="G116" s="67"/>
      <c r="H116" s="13"/>
      <c r="I116" s="14"/>
      <c r="J116" s="6"/>
      <c r="K116" s="4"/>
    </row>
    <row r="117" spans="1:11" outlineLevel="1" x14ac:dyDescent="0.25">
      <c r="A117" s="63"/>
      <c r="B117" s="71" t="s">
        <v>171</v>
      </c>
      <c r="C117" s="65" t="s">
        <v>7</v>
      </c>
      <c r="D117" s="66">
        <v>1</v>
      </c>
      <c r="E117" s="67"/>
      <c r="F117" s="67"/>
      <c r="G117" s="67"/>
      <c r="H117" s="13"/>
      <c r="I117" s="14"/>
      <c r="J117" s="6"/>
      <c r="K117" s="4"/>
    </row>
    <row r="118" spans="1:11" outlineLevel="1" x14ac:dyDescent="0.25">
      <c r="A118" s="63"/>
      <c r="B118" s="71" t="s">
        <v>172</v>
      </c>
      <c r="C118" s="65" t="s">
        <v>7</v>
      </c>
      <c r="D118" s="66">
        <v>1</v>
      </c>
      <c r="E118" s="67"/>
      <c r="F118" s="67"/>
      <c r="G118" s="67"/>
      <c r="H118" s="13"/>
      <c r="I118" s="14"/>
      <c r="J118" s="6"/>
      <c r="K118" s="4"/>
    </row>
    <row r="119" spans="1:11" outlineLevel="1" x14ac:dyDescent="0.25">
      <c r="A119" s="63"/>
      <c r="B119" s="71" t="s">
        <v>173</v>
      </c>
      <c r="C119" s="65" t="s">
        <v>7</v>
      </c>
      <c r="D119" s="66">
        <v>1</v>
      </c>
      <c r="E119" s="67"/>
      <c r="F119" s="67"/>
      <c r="G119" s="67"/>
      <c r="H119" s="13"/>
      <c r="I119" s="14"/>
      <c r="J119" s="6"/>
      <c r="K119" s="4"/>
    </row>
    <row r="120" spans="1:11" outlineLevel="1" x14ac:dyDescent="0.25">
      <c r="A120" s="63"/>
      <c r="B120" s="71"/>
      <c r="C120" s="65"/>
      <c r="D120" s="66"/>
      <c r="E120" s="67"/>
      <c r="F120" s="67"/>
      <c r="G120" s="67"/>
      <c r="H120" s="13"/>
      <c r="I120" s="14"/>
      <c r="J120" s="6"/>
      <c r="K120" s="4"/>
    </row>
    <row r="121" spans="1:11" outlineLevel="1" x14ac:dyDescent="0.25">
      <c r="A121" s="63" t="s">
        <v>177</v>
      </c>
      <c r="B121" s="84" t="s">
        <v>178</v>
      </c>
      <c r="C121" s="65"/>
      <c r="D121" s="66"/>
      <c r="E121" s="67"/>
      <c r="F121" s="67"/>
      <c r="G121" s="67"/>
      <c r="H121" s="13"/>
      <c r="I121" s="14"/>
      <c r="J121" s="6"/>
      <c r="K121" s="4"/>
    </row>
    <row r="122" spans="1:11" outlineLevel="1" x14ac:dyDescent="0.25">
      <c r="A122" s="63"/>
      <c r="B122" s="145"/>
      <c r="C122" s="65"/>
      <c r="D122" s="66"/>
      <c r="E122" s="67"/>
      <c r="F122" s="67"/>
      <c r="G122" s="67"/>
      <c r="H122" s="13"/>
      <c r="I122" s="14"/>
      <c r="J122" s="6"/>
      <c r="K122" s="4"/>
    </row>
    <row r="123" spans="1:11" outlineLevel="1" x14ac:dyDescent="0.25">
      <c r="A123" s="63"/>
      <c r="B123" s="64" t="s">
        <v>138</v>
      </c>
      <c r="C123" s="65"/>
      <c r="D123" s="66"/>
      <c r="E123" s="67"/>
      <c r="F123" s="67"/>
      <c r="G123" s="67"/>
      <c r="H123" s="13"/>
      <c r="I123" s="14"/>
      <c r="J123" s="6"/>
      <c r="K123" s="4"/>
    </row>
    <row r="124" spans="1:11" outlineLevel="1" x14ac:dyDescent="0.25">
      <c r="A124" s="63"/>
      <c r="B124" s="64" t="s">
        <v>142</v>
      </c>
      <c r="C124" s="65" t="s">
        <v>1</v>
      </c>
      <c r="D124" s="66" t="s">
        <v>168</v>
      </c>
      <c r="E124" s="67"/>
      <c r="F124" s="67"/>
      <c r="G124" s="67"/>
      <c r="H124" s="13"/>
      <c r="I124" s="14"/>
      <c r="J124" s="6"/>
      <c r="K124" s="4"/>
    </row>
    <row r="125" spans="1:11" outlineLevel="1" x14ac:dyDescent="0.25">
      <c r="A125" s="63"/>
      <c r="B125" s="64" t="s">
        <v>144</v>
      </c>
      <c r="C125" s="65" t="s">
        <v>1</v>
      </c>
      <c r="D125" s="66">
        <f>2+7.5+1.5+2+8+2.5</f>
        <v>23.5</v>
      </c>
      <c r="E125" s="67"/>
      <c r="F125" s="67"/>
      <c r="G125" s="67"/>
      <c r="H125" s="13"/>
      <c r="I125" s="14"/>
      <c r="J125" s="6"/>
      <c r="K125" s="4"/>
    </row>
    <row r="126" spans="1:11" outlineLevel="1" x14ac:dyDescent="0.25">
      <c r="A126" s="63"/>
      <c r="B126" s="64"/>
      <c r="C126" s="65"/>
      <c r="D126" s="66"/>
      <c r="E126" s="67"/>
      <c r="F126" s="67"/>
      <c r="G126" s="67"/>
      <c r="H126" s="13"/>
      <c r="I126" s="14"/>
      <c r="J126" s="6"/>
      <c r="K126" s="4"/>
    </row>
    <row r="127" spans="1:11" outlineLevel="1" x14ac:dyDescent="0.25">
      <c r="A127" s="63"/>
      <c r="B127" s="71" t="s">
        <v>148</v>
      </c>
      <c r="C127" s="65" t="s">
        <v>2</v>
      </c>
      <c r="D127" s="66">
        <v>1</v>
      </c>
      <c r="E127" s="67"/>
      <c r="F127" s="67"/>
      <c r="G127" s="67"/>
      <c r="H127" s="13"/>
      <c r="I127" s="14"/>
      <c r="J127" s="6"/>
      <c r="K127" s="4"/>
    </row>
    <row r="128" spans="1:11" outlineLevel="1" x14ac:dyDescent="0.25">
      <c r="A128" s="63"/>
      <c r="B128" s="77"/>
      <c r="C128" s="65"/>
      <c r="D128" s="66"/>
      <c r="E128" s="67"/>
      <c r="F128" s="67"/>
      <c r="G128" s="67"/>
      <c r="H128" s="13"/>
      <c r="I128" s="14"/>
      <c r="J128" s="6"/>
      <c r="K128" s="4"/>
    </row>
    <row r="129" spans="1:11" ht="27.6" outlineLevel="1" x14ac:dyDescent="0.25">
      <c r="A129" s="63"/>
      <c r="B129" s="71" t="s">
        <v>149</v>
      </c>
      <c r="C129" s="65"/>
      <c r="D129" s="66"/>
      <c r="E129" s="67"/>
      <c r="F129" s="67"/>
      <c r="G129" s="67"/>
      <c r="H129" s="13"/>
      <c r="I129" s="14"/>
      <c r="J129" s="6"/>
      <c r="K129" s="4"/>
    </row>
    <row r="130" spans="1:11" outlineLevel="1" x14ac:dyDescent="0.25">
      <c r="A130" s="63"/>
      <c r="B130" s="64" t="s">
        <v>142</v>
      </c>
      <c r="C130" s="65" t="s">
        <v>1</v>
      </c>
      <c r="D130" s="66" t="s">
        <v>168</v>
      </c>
      <c r="E130" s="67"/>
      <c r="F130" s="67"/>
      <c r="G130" s="67"/>
      <c r="H130" s="13"/>
      <c r="I130" s="14"/>
      <c r="J130" s="6"/>
      <c r="K130" s="4"/>
    </row>
    <row r="131" spans="1:11" outlineLevel="1" x14ac:dyDescent="0.25">
      <c r="A131" s="63"/>
      <c r="B131" s="64" t="s">
        <v>144</v>
      </c>
      <c r="C131" s="65" t="s">
        <v>1</v>
      </c>
      <c r="D131" s="66">
        <v>23.5</v>
      </c>
      <c r="E131" s="67"/>
      <c r="F131" s="67"/>
      <c r="G131" s="67"/>
      <c r="H131" s="13"/>
      <c r="I131" s="14"/>
      <c r="J131" s="6"/>
      <c r="K131" s="4"/>
    </row>
    <row r="132" spans="1:11" outlineLevel="1" x14ac:dyDescent="0.25">
      <c r="A132" s="63"/>
      <c r="B132" s="71"/>
      <c r="C132" s="65"/>
      <c r="D132" s="66"/>
      <c r="E132" s="67"/>
      <c r="F132" s="67"/>
      <c r="G132" s="67"/>
      <c r="H132" s="13"/>
      <c r="I132" s="14"/>
      <c r="J132" s="6"/>
      <c r="K132" s="4"/>
    </row>
    <row r="133" spans="1:11" outlineLevel="1" x14ac:dyDescent="0.25">
      <c r="A133" s="63" t="s">
        <v>179</v>
      </c>
      <c r="B133" s="84" t="s">
        <v>180</v>
      </c>
      <c r="C133" s="65"/>
      <c r="D133" s="66"/>
      <c r="E133" s="67"/>
      <c r="F133" s="67"/>
      <c r="G133" s="67"/>
      <c r="H133" s="13"/>
      <c r="I133" s="14"/>
      <c r="J133" s="6"/>
      <c r="K133" s="4"/>
    </row>
    <row r="134" spans="1:11" outlineLevel="1" x14ac:dyDescent="0.25">
      <c r="A134" s="63"/>
      <c r="B134" s="71"/>
      <c r="C134" s="65"/>
      <c r="D134" s="66"/>
      <c r="E134" s="67"/>
      <c r="F134" s="67"/>
      <c r="G134" s="67"/>
      <c r="H134" s="13"/>
      <c r="I134" s="14"/>
      <c r="J134" s="6"/>
      <c r="K134" s="4"/>
    </row>
    <row r="135" spans="1:11" ht="27.6" outlineLevel="1" x14ac:dyDescent="0.25">
      <c r="A135" s="63"/>
      <c r="B135" s="71" t="s">
        <v>182</v>
      </c>
      <c r="C135" s="65" t="s">
        <v>7</v>
      </c>
      <c r="D135" s="66">
        <v>1</v>
      </c>
      <c r="E135" s="67"/>
      <c r="F135" s="67"/>
      <c r="G135" s="67"/>
      <c r="H135" s="13"/>
      <c r="I135" s="14"/>
      <c r="J135" s="6"/>
      <c r="K135" s="4"/>
    </row>
    <row r="136" spans="1:11" outlineLevel="1" x14ac:dyDescent="0.25">
      <c r="A136" s="63"/>
      <c r="B136" s="71" t="s">
        <v>181</v>
      </c>
      <c r="C136" s="65" t="s">
        <v>7</v>
      </c>
      <c r="D136" s="66">
        <v>1</v>
      </c>
      <c r="E136" s="67"/>
      <c r="F136" s="67"/>
      <c r="G136" s="67"/>
      <c r="H136" s="13"/>
      <c r="I136" s="14"/>
      <c r="J136" s="6"/>
      <c r="K136" s="4"/>
    </row>
    <row r="137" spans="1:11" outlineLevel="1" x14ac:dyDescent="0.25">
      <c r="A137" s="63"/>
      <c r="B137" s="71"/>
      <c r="C137" s="65"/>
      <c r="D137" s="66"/>
      <c r="E137" s="67"/>
      <c r="F137" s="67"/>
      <c r="G137" s="67"/>
      <c r="H137" s="13"/>
      <c r="I137" s="14"/>
      <c r="J137" s="6"/>
      <c r="K137" s="4"/>
    </row>
    <row r="138" spans="1:11" ht="14.4" outlineLevel="1" x14ac:dyDescent="0.25">
      <c r="A138" s="63"/>
      <c r="B138" s="146" t="s">
        <v>183</v>
      </c>
      <c r="C138" s="65"/>
      <c r="D138" s="66"/>
      <c r="E138" s="67"/>
      <c r="F138" s="67"/>
      <c r="G138" s="67"/>
      <c r="H138" s="13"/>
      <c r="I138" s="14"/>
      <c r="J138" s="6"/>
      <c r="K138" s="4"/>
    </row>
    <row r="139" spans="1:11" outlineLevel="1" x14ac:dyDescent="0.25">
      <c r="A139" s="63"/>
      <c r="B139" s="71"/>
      <c r="C139" s="65"/>
      <c r="D139" s="66"/>
      <c r="E139" s="67"/>
      <c r="F139" s="67"/>
      <c r="G139" s="67"/>
      <c r="H139" s="13"/>
      <c r="I139" s="14"/>
      <c r="J139" s="6"/>
      <c r="K139" s="4"/>
    </row>
    <row r="140" spans="1:11" outlineLevel="1" x14ac:dyDescent="0.25">
      <c r="A140" s="63" t="s">
        <v>184</v>
      </c>
      <c r="B140" s="84" t="s">
        <v>249</v>
      </c>
      <c r="C140" s="65"/>
      <c r="D140" s="66"/>
      <c r="E140" s="67"/>
      <c r="F140" s="67"/>
      <c r="G140" s="67"/>
      <c r="H140" s="13"/>
      <c r="I140" s="14"/>
      <c r="J140" s="6"/>
      <c r="K140" s="4"/>
    </row>
    <row r="141" spans="1:11" outlineLevel="1" x14ac:dyDescent="0.25">
      <c r="A141" s="63"/>
      <c r="B141" s="71"/>
      <c r="C141" s="65"/>
      <c r="D141" s="66"/>
      <c r="E141" s="67"/>
      <c r="F141" s="67"/>
      <c r="G141" s="67"/>
      <c r="H141" s="13"/>
      <c r="I141" s="14"/>
      <c r="J141" s="6"/>
      <c r="K141" s="4"/>
    </row>
    <row r="142" spans="1:11" outlineLevel="1" x14ac:dyDescent="0.25">
      <c r="A142" s="63"/>
      <c r="B142" s="71" t="s">
        <v>185</v>
      </c>
      <c r="C142" s="65" t="s">
        <v>2</v>
      </c>
      <c r="D142" s="66">
        <v>1</v>
      </c>
      <c r="E142" s="67"/>
      <c r="F142" s="67"/>
      <c r="G142" s="67"/>
      <c r="H142" s="13"/>
      <c r="I142" s="14"/>
      <c r="J142" s="6"/>
      <c r="K142" s="4"/>
    </row>
    <row r="143" spans="1:11" outlineLevel="1" x14ac:dyDescent="0.25">
      <c r="A143" s="63"/>
      <c r="B143" s="71" t="s">
        <v>186</v>
      </c>
      <c r="C143" s="65" t="s">
        <v>2</v>
      </c>
      <c r="D143" s="66">
        <v>1</v>
      </c>
      <c r="E143" s="67"/>
      <c r="F143" s="67"/>
      <c r="G143" s="67"/>
      <c r="H143" s="13"/>
      <c r="I143" s="14"/>
      <c r="J143" s="6"/>
      <c r="K143" s="4"/>
    </row>
    <row r="144" spans="1:11" outlineLevel="1" x14ac:dyDescent="0.25">
      <c r="A144" s="63"/>
      <c r="B144" s="71"/>
      <c r="C144" s="65"/>
      <c r="D144" s="66"/>
      <c r="E144" s="67"/>
      <c r="F144" s="67"/>
      <c r="G144" s="67"/>
      <c r="H144" s="13"/>
      <c r="I144" s="14"/>
      <c r="J144" s="6"/>
      <c r="K144" s="4"/>
    </row>
    <row r="145" spans="1:11" outlineLevel="1" x14ac:dyDescent="0.25">
      <c r="A145" s="63"/>
      <c r="B145" s="71" t="s">
        <v>187</v>
      </c>
      <c r="C145" s="65" t="s">
        <v>2</v>
      </c>
      <c r="D145" s="66">
        <v>1</v>
      </c>
      <c r="E145" s="67"/>
      <c r="F145" s="67"/>
      <c r="G145" s="67"/>
      <c r="H145" s="13"/>
      <c r="I145" s="14"/>
      <c r="J145" s="6"/>
      <c r="K145" s="4"/>
    </row>
    <row r="146" spans="1:11" outlineLevel="1" x14ac:dyDescent="0.25">
      <c r="A146" s="63"/>
      <c r="B146" s="71"/>
      <c r="C146" s="65"/>
      <c r="D146" s="66"/>
      <c r="E146" s="67"/>
      <c r="F146" s="67"/>
      <c r="G146" s="67"/>
      <c r="H146" s="13"/>
      <c r="I146" s="14"/>
      <c r="J146" s="6"/>
      <c r="K146" s="4"/>
    </row>
    <row r="147" spans="1:11" outlineLevel="1" x14ac:dyDescent="0.25">
      <c r="A147" s="63"/>
      <c r="B147" s="71" t="s">
        <v>188</v>
      </c>
      <c r="C147" s="65" t="s">
        <v>2</v>
      </c>
      <c r="D147" s="66">
        <v>1</v>
      </c>
      <c r="E147" s="67"/>
      <c r="F147" s="67"/>
      <c r="G147" s="67"/>
      <c r="H147" s="13"/>
      <c r="I147" s="14"/>
      <c r="J147" s="6"/>
      <c r="K147" s="4"/>
    </row>
    <row r="148" spans="1:11" outlineLevel="1" x14ac:dyDescent="0.25">
      <c r="A148" s="63"/>
      <c r="B148" s="71"/>
      <c r="C148" s="65"/>
      <c r="D148" s="66"/>
      <c r="E148" s="67"/>
      <c r="F148" s="67"/>
      <c r="G148" s="67"/>
      <c r="H148" s="13"/>
      <c r="I148" s="14"/>
      <c r="J148" s="6"/>
      <c r="K148" s="4"/>
    </row>
    <row r="149" spans="1:11" outlineLevel="1" x14ac:dyDescent="0.25">
      <c r="A149" s="63" t="s">
        <v>189</v>
      </c>
      <c r="B149" s="84" t="s">
        <v>362</v>
      </c>
      <c r="C149" s="65"/>
      <c r="D149" s="66"/>
      <c r="E149" s="67"/>
      <c r="F149" s="67"/>
      <c r="G149" s="67"/>
      <c r="H149" s="13"/>
      <c r="I149" s="14"/>
      <c r="J149" s="6"/>
      <c r="K149" s="4"/>
    </row>
    <row r="150" spans="1:11" outlineLevel="1" x14ac:dyDescent="0.25">
      <c r="A150" s="63"/>
      <c r="B150" s="71"/>
      <c r="C150" s="65"/>
      <c r="D150" s="66"/>
      <c r="E150" s="67"/>
      <c r="F150" s="67"/>
      <c r="G150" s="67"/>
      <c r="H150" s="13"/>
      <c r="I150" s="14"/>
      <c r="J150" s="6"/>
      <c r="K150" s="4"/>
    </row>
    <row r="151" spans="1:11" outlineLevel="1" x14ac:dyDescent="0.25">
      <c r="A151" s="63"/>
      <c r="B151" s="71" t="s">
        <v>190</v>
      </c>
      <c r="C151" s="65"/>
      <c r="D151" s="66"/>
      <c r="E151" s="67"/>
      <c r="F151" s="67"/>
      <c r="G151" s="67"/>
      <c r="H151" s="13"/>
      <c r="I151" s="14"/>
      <c r="J151" s="6"/>
      <c r="K151" s="4"/>
    </row>
    <row r="152" spans="1:11" outlineLevel="1" x14ac:dyDescent="0.25">
      <c r="A152" s="63"/>
      <c r="B152" s="71" t="s">
        <v>259</v>
      </c>
      <c r="C152" s="65" t="s">
        <v>2</v>
      </c>
      <c r="D152" s="66">
        <v>1</v>
      </c>
      <c r="E152" s="67"/>
      <c r="F152" s="67"/>
      <c r="G152" s="67"/>
      <c r="H152" s="13"/>
      <c r="I152" s="14"/>
      <c r="J152" s="6"/>
      <c r="K152" s="4"/>
    </row>
    <row r="153" spans="1:11" outlineLevel="1" x14ac:dyDescent="0.25">
      <c r="A153" s="63"/>
      <c r="B153" s="71" t="s">
        <v>555</v>
      </c>
      <c r="C153" s="65" t="s">
        <v>2</v>
      </c>
      <c r="D153" s="66">
        <v>1</v>
      </c>
      <c r="E153" s="67"/>
      <c r="F153" s="67"/>
      <c r="G153" s="67"/>
      <c r="H153" s="13"/>
      <c r="I153" s="14"/>
      <c r="J153" s="6"/>
      <c r="K153" s="4"/>
    </row>
    <row r="154" spans="1:11" outlineLevel="1" x14ac:dyDescent="0.25">
      <c r="A154" s="63"/>
      <c r="B154" s="71" t="s">
        <v>556</v>
      </c>
      <c r="C154" s="65" t="s">
        <v>2</v>
      </c>
      <c r="D154" s="66">
        <v>1</v>
      </c>
      <c r="E154" s="67"/>
      <c r="F154" s="67"/>
      <c r="G154" s="67"/>
      <c r="H154" s="13"/>
      <c r="I154" s="14"/>
      <c r="J154" s="6"/>
      <c r="K154" s="4"/>
    </row>
    <row r="155" spans="1:11" outlineLevel="1" x14ac:dyDescent="0.25">
      <c r="A155" s="63"/>
      <c r="B155" s="71" t="s">
        <v>261</v>
      </c>
      <c r="C155" s="65" t="s">
        <v>2</v>
      </c>
      <c r="D155" s="66">
        <v>1</v>
      </c>
      <c r="E155" s="67"/>
      <c r="F155" s="67"/>
      <c r="G155" s="67"/>
      <c r="H155" s="13"/>
      <c r="I155" s="14"/>
      <c r="J155" s="6"/>
      <c r="K155" s="4"/>
    </row>
    <row r="156" spans="1:11" outlineLevel="1" x14ac:dyDescent="0.25">
      <c r="A156" s="63"/>
      <c r="B156" s="71" t="s">
        <v>557</v>
      </c>
      <c r="C156" s="65" t="s">
        <v>2</v>
      </c>
      <c r="D156" s="66">
        <v>1</v>
      </c>
      <c r="E156" s="67"/>
      <c r="F156" s="67"/>
      <c r="G156" s="67"/>
      <c r="H156" s="13"/>
      <c r="I156" s="14"/>
      <c r="J156" s="6"/>
      <c r="K156" s="4"/>
    </row>
    <row r="157" spans="1:11" outlineLevel="1" x14ac:dyDescent="0.25">
      <c r="A157" s="63"/>
      <c r="B157" s="71"/>
      <c r="C157" s="65"/>
      <c r="D157" s="66"/>
      <c r="E157" s="67"/>
      <c r="F157" s="67"/>
      <c r="G157" s="67"/>
      <c r="H157" s="13"/>
      <c r="I157" s="14"/>
      <c r="J157" s="6"/>
      <c r="K157" s="4"/>
    </row>
    <row r="158" spans="1:11" outlineLevel="1" x14ac:dyDescent="0.25">
      <c r="A158" s="63" t="s">
        <v>191</v>
      </c>
      <c r="B158" s="84" t="s">
        <v>92</v>
      </c>
      <c r="C158" s="65"/>
      <c r="D158" s="66"/>
      <c r="E158" s="67"/>
      <c r="F158" s="67"/>
      <c r="G158" s="67"/>
      <c r="H158" s="13"/>
      <c r="I158" s="14"/>
      <c r="J158" s="6"/>
      <c r="K158" s="4"/>
    </row>
    <row r="159" spans="1:11" outlineLevel="1" x14ac:dyDescent="0.25">
      <c r="A159" s="63"/>
      <c r="B159" s="71"/>
      <c r="C159" s="65"/>
      <c r="D159" s="66"/>
      <c r="E159" s="67"/>
      <c r="F159" s="67"/>
      <c r="G159" s="67"/>
      <c r="H159" s="13"/>
      <c r="I159" s="14"/>
      <c r="J159" s="6"/>
      <c r="K159" s="4"/>
    </row>
    <row r="160" spans="1:11" outlineLevel="1" x14ac:dyDescent="0.25">
      <c r="A160" s="63"/>
      <c r="B160" s="71" t="s">
        <v>192</v>
      </c>
      <c r="C160" s="65" t="s">
        <v>7</v>
      </c>
      <c r="D160" s="66">
        <v>1</v>
      </c>
      <c r="E160" s="67"/>
      <c r="F160" s="67"/>
      <c r="G160" s="67"/>
      <c r="H160" s="13"/>
      <c r="I160" s="14"/>
      <c r="J160" s="6"/>
      <c r="K160" s="4"/>
    </row>
    <row r="161" spans="1:11" ht="28.8" outlineLevel="1" x14ac:dyDescent="0.3">
      <c r="A161" s="63"/>
      <c r="B161" s="79" t="s">
        <v>93</v>
      </c>
      <c r="C161" s="65"/>
      <c r="D161" s="66"/>
      <c r="E161" s="67"/>
      <c r="F161" s="67"/>
      <c r="G161" s="67"/>
      <c r="H161" s="13"/>
      <c r="I161" s="14"/>
      <c r="J161" s="6"/>
      <c r="K161" s="4"/>
    </row>
    <row r="162" spans="1:11" outlineLevel="1" x14ac:dyDescent="0.25">
      <c r="A162" s="63"/>
      <c r="B162" s="71"/>
      <c r="C162" s="65"/>
      <c r="D162" s="66"/>
      <c r="E162" s="67"/>
      <c r="F162" s="67"/>
      <c r="G162" s="67"/>
      <c r="H162" s="13"/>
      <c r="I162" s="14"/>
      <c r="J162" s="6"/>
      <c r="K162" s="4"/>
    </row>
    <row r="163" spans="1:11" ht="27.6" outlineLevel="1" x14ac:dyDescent="0.25">
      <c r="A163" s="63"/>
      <c r="B163" s="64" t="s">
        <v>400</v>
      </c>
      <c r="C163" s="65"/>
      <c r="D163" s="66"/>
      <c r="E163" s="67"/>
      <c r="F163" s="67"/>
      <c r="G163" s="67"/>
      <c r="H163" s="13"/>
      <c r="I163" s="14"/>
      <c r="J163" s="6"/>
      <c r="K163" s="4"/>
    </row>
    <row r="164" spans="1:11" outlineLevel="1" x14ac:dyDescent="0.25">
      <c r="A164" s="63"/>
      <c r="B164" s="91"/>
      <c r="C164" s="92"/>
      <c r="D164" s="93"/>
      <c r="E164" s="94"/>
      <c r="F164" s="67"/>
      <c r="G164" s="67" t="str">
        <f t="shared" ref="G164" si="2">IF(E164="","",E164*F164)</f>
        <v/>
      </c>
      <c r="H164" s="13"/>
      <c r="I164" s="14"/>
      <c r="J164" s="6"/>
      <c r="K164" s="4"/>
    </row>
    <row r="165" spans="1:11" outlineLevel="1" x14ac:dyDescent="0.25">
      <c r="A165" s="63"/>
      <c r="B165" s="95" t="s">
        <v>607</v>
      </c>
      <c r="C165" s="92"/>
      <c r="D165" s="93"/>
      <c r="E165" s="94"/>
      <c r="F165" s="67"/>
      <c r="G165" s="133">
        <f>SUM(G65:G164)</f>
        <v>0</v>
      </c>
      <c r="H165" s="13"/>
      <c r="I165" s="14"/>
      <c r="J165" s="6"/>
      <c r="K165" s="4"/>
    </row>
    <row r="166" spans="1:11" outlineLevel="1" x14ac:dyDescent="0.25">
      <c r="A166" s="63"/>
      <c r="B166" s="71"/>
      <c r="C166" s="65"/>
      <c r="D166" s="66"/>
      <c r="E166" s="67"/>
      <c r="F166" s="67"/>
      <c r="G166" s="67"/>
      <c r="H166" s="13"/>
      <c r="I166" s="14"/>
      <c r="J166" s="6"/>
      <c r="K166" s="4"/>
    </row>
    <row r="167" spans="1:11" outlineLevel="1" x14ac:dyDescent="0.25">
      <c r="A167" s="63" t="s">
        <v>618</v>
      </c>
      <c r="B167" s="68" t="s">
        <v>668</v>
      </c>
      <c r="C167" s="65"/>
      <c r="D167" s="66"/>
      <c r="E167" s="67"/>
      <c r="F167" s="67"/>
      <c r="G167" s="67"/>
      <c r="H167" s="13"/>
      <c r="I167" s="14"/>
      <c r="J167" s="6"/>
      <c r="K167" s="4"/>
    </row>
    <row r="168" spans="1:11" ht="15.6" outlineLevel="1" x14ac:dyDescent="0.25">
      <c r="A168" s="63"/>
      <c r="B168" s="144"/>
      <c r="C168" s="65"/>
      <c r="D168" s="66"/>
      <c r="E168" s="67"/>
      <c r="F168" s="67"/>
      <c r="G168" s="67"/>
      <c r="H168" s="13"/>
      <c r="I168" s="14"/>
      <c r="J168" s="6"/>
      <c r="K168" s="4"/>
    </row>
    <row r="169" spans="1:11" outlineLevel="1" x14ac:dyDescent="0.25">
      <c r="A169" s="63" t="s">
        <v>193</v>
      </c>
      <c r="B169" s="84" t="s">
        <v>669</v>
      </c>
      <c r="C169" s="65"/>
      <c r="D169" s="66"/>
      <c r="E169" s="67"/>
      <c r="F169" s="67"/>
      <c r="G169" s="67"/>
      <c r="H169" s="13"/>
      <c r="I169" s="14"/>
      <c r="J169" s="6"/>
      <c r="K169" s="4"/>
    </row>
    <row r="170" spans="1:11" outlineLevel="1" x14ac:dyDescent="0.25">
      <c r="A170" s="63"/>
      <c r="B170" s="71"/>
      <c r="C170" s="65"/>
      <c r="D170" s="66"/>
      <c r="E170" s="67"/>
      <c r="F170" s="67"/>
      <c r="G170" s="67"/>
      <c r="H170" s="13"/>
      <c r="I170" s="14"/>
      <c r="J170" s="6"/>
      <c r="K170" s="4"/>
    </row>
    <row r="171" spans="1:11" outlineLevel="1" x14ac:dyDescent="0.25">
      <c r="A171" s="63"/>
      <c r="B171" s="71" t="s">
        <v>670</v>
      </c>
      <c r="C171" s="65"/>
      <c r="D171" s="66"/>
      <c r="E171" s="67"/>
      <c r="F171" s="67"/>
      <c r="G171" s="67"/>
      <c r="H171" s="13"/>
      <c r="I171" s="14"/>
      <c r="J171" s="6"/>
      <c r="K171" s="4"/>
    </row>
    <row r="172" spans="1:11" outlineLevel="1" x14ac:dyDescent="0.25">
      <c r="A172" s="63"/>
      <c r="B172" s="71" t="s">
        <v>12</v>
      </c>
      <c r="C172" s="65"/>
      <c r="D172" s="66"/>
      <c r="E172" s="67"/>
      <c r="F172" s="67"/>
      <c r="G172" s="67"/>
      <c r="H172" s="13"/>
      <c r="I172" s="14"/>
      <c r="J172" s="6"/>
      <c r="K172" s="4"/>
    </row>
    <row r="173" spans="1:11" outlineLevel="1" x14ac:dyDescent="0.25">
      <c r="A173" s="63"/>
      <c r="B173" s="71" t="s">
        <v>154</v>
      </c>
      <c r="C173" s="65" t="s">
        <v>2</v>
      </c>
      <c r="D173" s="66">
        <v>1</v>
      </c>
      <c r="E173" s="67"/>
      <c r="F173" s="67"/>
      <c r="G173" s="67"/>
      <c r="H173" s="13"/>
      <c r="I173" s="14"/>
      <c r="J173" s="6"/>
      <c r="K173" s="4"/>
    </row>
    <row r="174" spans="1:11" outlineLevel="1" x14ac:dyDescent="0.25">
      <c r="A174" s="63"/>
      <c r="B174" s="71"/>
      <c r="C174" s="65"/>
      <c r="D174" s="66"/>
      <c r="E174" s="67"/>
      <c r="F174" s="67"/>
      <c r="G174" s="67"/>
      <c r="H174" s="13"/>
      <c r="I174" s="14"/>
      <c r="J174" s="6"/>
      <c r="K174" s="4"/>
    </row>
    <row r="175" spans="1:11" outlineLevel="1" x14ac:dyDescent="0.25">
      <c r="A175" s="63"/>
      <c r="B175" s="71" t="s">
        <v>194</v>
      </c>
      <c r="C175" s="65" t="s">
        <v>1</v>
      </c>
      <c r="D175" s="66">
        <v>1.5</v>
      </c>
      <c r="E175" s="67"/>
      <c r="F175" s="67"/>
      <c r="G175" s="67"/>
      <c r="H175" s="13"/>
      <c r="I175" s="14"/>
      <c r="J175" s="6"/>
      <c r="K175" s="4"/>
    </row>
    <row r="176" spans="1:11" outlineLevel="1" x14ac:dyDescent="0.25">
      <c r="A176" s="63"/>
      <c r="B176" s="71"/>
      <c r="C176" s="65"/>
      <c r="D176" s="66"/>
      <c r="E176" s="67"/>
      <c r="F176" s="67"/>
      <c r="G176" s="67"/>
      <c r="H176" s="13"/>
      <c r="I176" s="14"/>
      <c r="J176" s="6"/>
      <c r="K176" s="4"/>
    </row>
    <row r="177" spans="1:11" outlineLevel="1" x14ac:dyDescent="0.25">
      <c r="A177" s="63" t="s">
        <v>195</v>
      </c>
      <c r="B177" s="84" t="s">
        <v>64</v>
      </c>
      <c r="C177" s="65"/>
      <c r="D177" s="66"/>
      <c r="E177" s="67"/>
      <c r="F177" s="67"/>
      <c r="G177" s="67"/>
      <c r="H177" s="13"/>
      <c r="I177" s="14"/>
      <c r="J177" s="6"/>
      <c r="K177" s="4"/>
    </row>
    <row r="178" spans="1:11" outlineLevel="1" x14ac:dyDescent="0.25">
      <c r="A178" s="63"/>
      <c r="B178" s="71"/>
      <c r="C178" s="65"/>
      <c r="D178" s="66"/>
      <c r="E178" s="67"/>
      <c r="F178" s="67"/>
      <c r="G178" s="67"/>
      <c r="H178" s="13"/>
      <c r="I178" s="14"/>
      <c r="J178" s="6"/>
      <c r="K178" s="4"/>
    </row>
    <row r="179" spans="1:11" ht="96.6" outlineLevel="1" x14ac:dyDescent="0.25">
      <c r="A179" s="63"/>
      <c r="B179" s="71" t="s">
        <v>196</v>
      </c>
      <c r="C179" s="65" t="s">
        <v>2</v>
      </c>
      <c r="D179" s="66">
        <v>1</v>
      </c>
      <c r="E179" s="67"/>
      <c r="F179" s="67"/>
      <c r="G179" s="67"/>
      <c r="H179" s="13"/>
      <c r="I179" s="14"/>
      <c r="J179" s="6"/>
      <c r="K179" s="4"/>
    </row>
    <row r="180" spans="1:11" outlineLevel="1" x14ac:dyDescent="0.25">
      <c r="A180" s="63"/>
      <c r="B180" s="71"/>
      <c r="C180" s="65"/>
      <c r="D180" s="66"/>
      <c r="E180" s="67"/>
      <c r="F180" s="67"/>
      <c r="G180" s="67"/>
      <c r="H180" s="13"/>
      <c r="I180" s="14"/>
      <c r="J180" s="6"/>
      <c r="K180" s="4"/>
    </row>
    <row r="181" spans="1:11" ht="110.4" outlineLevel="1" x14ac:dyDescent="0.25">
      <c r="A181" s="63"/>
      <c r="B181" s="71" t="s">
        <v>197</v>
      </c>
      <c r="C181" s="65" t="s">
        <v>2</v>
      </c>
      <c r="D181" s="66">
        <v>1</v>
      </c>
      <c r="E181" s="67"/>
      <c r="F181" s="67"/>
      <c r="G181" s="67"/>
      <c r="H181" s="13"/>
      <c r="I181" s="14"/>
      <c r="J181" s="6"/>
      <c r="K181" s="4"/>
    </row>
    <row r="182" spans="1:11" outlineLevel="1" x14ac:dyDescent="0.25">
      <c r="A182" s="63"/>
      <c r="B182" s="71"/>
      <c r="C182" s="65"/>
      <c r="D182" s="66"/>
      <c r="E182" s="67"/>
      <c r="F182" s="67"/>
      <c r="G182" s="67"/>
      <c r="H182" s="13"/>
      <c r="I182" s="14"/>
      <c r="J182" s="6"/>
      <c r="K182" s="4"/>
    </row>
    <row r="183" spans="1:11" ht="69" outlineLevel="1" x14ac:dyDescent="0.25">
      <c r="A183" s="63"/>
      <c r="B183" s="71" t="s">
        <v>198</v>
      </c>
      <c r="C183" s="65" t="s">
        <v>2</v>
      </c>
      <c r="D183" s="66">
        <v>1</v>
      </c>
      <c r="E183" s="67"/>
      <c r="F183" s="67"/>
      <c r="G183" s="67"/>
      <c r="H183" s="13"/>
      <c r="I183" s="14"/>
      <c r="J183" s="6"/>
      <c r="K183" s="4"/>
    </row>
    <row r="184" spans="1:11" outlineLevel="1" x14ac:dyDescent="0.25">
      <c r="A184" s="63"/>
      <c r="B184" s="71"/>
      <c r="C184" s="65"/>
      <c r="D184" s="66"/>
      <c r="E184" s="67"/>
      <c r="F184" s="67"/>
      <c r="G184" s="67"/>
      <c r="H184" s="13"/>
      <c r="I184" s="14"/>
      <c r="J184" s="6"/>
      <c r="K184" s="4"/>
    </row>
    <row r="185" spans="1:11" outlineLevel="1" x14ac:dyDescent="0.25">
      <c r="A185" s="63" t="s">
        <v>199</v>
      </c>
      <c r="B185" s="84" t="s">
        <v>200</v>
      </c>
      <c r="C185" s="65"/>
      <c r="D185" s="66"/>
      <c r="E185" s="67"/>
      <c r="F185" s="67"/>
      <c r="G185" s="67"/>
      <c r="H185" s="13"/>
      <c r="I185" s="14"/>
      <c r="J185" s="6"/>
      <c r="K185" s="4"/>
    </row>
    <row r="186" spans="1:11" outlineLevel="1" x14ac:dyDescent="0.25">
      <c r="A186" s="63"/>
      <c r="B186" s="71"/>
      <c r="C186" s="65"/>
      <c r="D186" s="66"/>
      <c r="E186" s="67"/>
      <c r="F186" s="67"/>
      <c r="G186" s="67"/>
      <c r="H186" s="13"/>
      <c r="I186" s="14"/>
      <c r="J186" s="6"/>
      <c r="K186" s="4"/>
    </row>
    <row r="187" spans="1:11" outlineLevel="1" x14ac:dyDescent="0.25">
      <c r="A187" s="63"/>
      <c r="B187" s="71" t="s">
        <v>201</v>
      </c>
      <c r="C187" s="65"/>
      <c r="D187" s="66"/>
      <c r="E187" s="67"/>
      <c r="F187" s="67"/>
      <c r="G187" s="67"/>
      <c r="H187" s="13"/>
      <c r="I187" s="14"/>
      <c r="J187" s="6"/>
      <c r="K187" s="4"/>
    </row>
    <row r="188" spans="1:11" outlineLevel="1" x14ac:dyDescent="0.25">
      <c r="A188" s="63"/>
      <c r="B188" s="71" t="s">
        <v>202</v>
      </c>
      <c r="C188" s="65" t="s">
        <v>2</v>
      </c>
      <c r="D188" s="66">
        <v>1</v>
      </c>
      <c r="E188" s="67"/>
      <c r="F188" s="67"/>
      <c r="G188" s="67"/>
      <c r="H188" s="13"/>
      <c r="I188" s="14"/>
      <c r="J188" s="6"/>
      <c r="K188" s="4"/>
    </row>
    <row r="189" spans="1:11" outlineLevel="1" x14ac:dyDescent="0.25">
      <c r="A189" s="63"/>
      <c r="B189" s="71"/>
      <c r="C189" s="65"/>
      <c r="D189" s="66"/>
      <c r="E189" s="67"/>
      <c r="F189" s="67"/>
      <c r="G189" s="67"/>
      <c r="H189" s="13"/>
      <c r="I189" s="14"/>
      <c r="J189" s="6"/>
      <c r="K189" s="4"/>
    </row>
    <row r="190" spans="1:11" outlineLevel="1" x14ac:dyDescent="0.25">
      <c r="A190" s="63" t="s">
        <v>203</v>
      </c>
      <c r="B190" s="84" t="s">
        <v>204</v>
      </c>
      <c r="C190" s="65"/>
      <c r="D190" s="66"/>
      <c r="E190" s="67"/>
      <c r="F190" s="67"/>
      <c r="G190" s="67"/>
      <c r="H190" s="13"/>
      <c r="I190" s="14"/>
      <c r="J190" s="6"/>
      <c r="K190" s="4"/>
    </row>
    <row r="191" spans="1:11" outlineLevel="1" x14ac:dyDescent="0.25">
      <c r="A191" s="63"/>
      <c r="B191" s="71"/>
      <c r="C191" s="65"/>
      <c r="D191" s="66"/>
      <c r="E191" s="67"/>
      <c r="F191" s="67"/>
      <c r="G191" s="67"/>
      <c r="H191" s="13"/>
      <c r="I191" s="14"/>
      <c r="J191" s="6"/>
      <c r="K191" s="4"/>
    </row>
    <row r="192" spans="1:11" outlineLevel="1" x14ac:dyDescent="0.25">
      <c r="A192" s="63"/>
      <c r="B192" s="71" t="s">
        <v>444</v>
      </c>
      <c r="C192" s="65"/>
      <c r="D192" s="66"/>
      <c r="E192" s="67"/>
      <c r="F192" s="67"/>
      <c r="G192" s="67"/>
      <c r="H192" s="13"/>
      <c r="I192" s="14"/>
      <c r="J192" s="6"/>
      <c r="K192" s="4"/>
    </row>
    <row r="193" spans="1:11" outlineLevel="1" x14ac:dyDescent="0.25">
      <c r="A193" s="63"/>
      <c r="B193" s="71" t="s">
        <v>356</v>
      </c>
      <c r="C193" s="65" t="s">
        <v>2</v>
      </c>
      <c r="D193" s="66">
        <v>1</v>
      </c>
      <c r="E193" s="67"/>
      <c r="F193" s="67"/>
      <c r="G193" s="67"/>
      <c r="H193" s="13"/>
      <c r="I193" s="14"/>
      <c r="J193" s="6"/>
      <c r="K193" s="4"/>
    </row>
    <row r="194" spans="1:11" outlineLevel="1" x14ac:dyDescent="0.25">
      <c r="A194" s="63"/>
      <c r="B194" s="71"/>
      <c r="C194" s="65"/>
      <c r="D194" s="66"/>
      <c r="E194" s="67"/>
      <c r="F194" s="67"/>
      <c r="G194" s="67"/>
      <c r="H194" s="13"/>
      <c r="I194" s="14"/>
      <c r="J194" s="6"/>
      <c r="K194" s="4"/>
    </row>
    <row r="195" spans="1:11" outlineLevel="1" x14ac:dyDescent="0.25">
      <c r="A195" s="63"/>
      <c r="B195" s="71" t="s">
        <v>445</v>
      </c>
      <c r="C195" s="65"/>
      <c r="D195" s="66"/>
      <c r="E195" s="67"/>
      <c r="F195" s="67"/>
      <c r="G195" s="67"/>
      <c r="H195" s="13"/>
      <c r="I195" s="14"/>
      <c r="J195" s="6"/>
      <c r="K195" s="4"/>
    </row>
    <row r="196" spans="1:11" outlineLevel="1" x14ac:dyDescent="0.25">
      <c r="A196" s="63"/>
      <c r="B196" s="71" t="s">
        <v>446</v>
      </c>
      <c r="C196" s="65" t="s">
        <v>2</v>
      </c>
      <c r="D196" s="66">
        <v>1</v>
      </c>
      <c r="E196" s="67"/>
      <c r="F196" s="67"/>
      <c r="G196" s="67"/>
      <c r="H196" s="13"/>
      <c r="I196" s="14"/>
      <c r="J196" s="6"/>
      <c r="K196" s="4"/>
    </row>
    <row r="197" spans="1:11" outlineLevel="1" x14ac:dyDescent="0.25">
      <c r="A197" s="63"/>
      <c r="B197" s="71" t="s">
        <v>447</v>
      </c>
      <c r="C197" s="65" t="s">
        <v>2</v>
      </c>
      <c r="D197" s="66">
        <v>1</v>
      </c>
      <c r="E197" s="67"/>
      <c r="F197" s="67"/>
      <c r="G197" s="67"/>
      <c r="H197" s="13"/>
      <c r="I197" s="14"/>
      <c r="J197" s="6"/>
      <c r="K197" s="4"/>
    </row>
    <row r="198" spans="1:11" outlineLevel="1" x14ac:dyDescent="0.25">
      <c r="A198" s="63"/>
      <c r="B198" s="71" t="s">
        <v>448</v>
      </c>
      <c r="C198" s="65" t="s">
        <v>2</v>
      </c>
      <c r="D198" s="66">
        <v>1</v>
      </c>
      <c r="E198" s="67"/>
      <c r="F198" s="67"/>
      <c r="G198" s="67"/>
      <c r="H198" s="13"/>
      <c r="I198" s="14"/>
      <c r="J198" s="6"/>
      <c r="K198" s="4"/>
    </row>
    <row r="199" spans="1:11" outlineLevel="1" x14ac:dyDescent="0.25">
      <c r="A199" s="63"/>
      <c r="B199" s="71"/>
      <c r="C199" s="65"/>
      <c r="D199" s="66"/>
      <c r="E199" s="67"/>
      <c r="F199" s="67"/>
      <c r="G199" s="67"/>
      <c r="H199" s="13"/>
      <c r="I199" s="14"/>
      <c r="J199" s="6"/>
      <c r="K199" s="4"/>
    </row>
    <row r="200" spans="1:11" outlineLevel="1" x14ac:dyDescent="0.25">
      <c r="A200" s="63"/>
      <c r="B200" s="71" t="s">
        <v>108</v>
      </c>
      <c r="C200" s="65" t="s">
        <v>2</v>
      </c>
      <c r="D200" s="66">
        <v>1</v>
      </c>
      <c r="E200" s="67"/>
      <c r="F200" s="67"/>
      <c r="G200" s="67"/>
      <c r="H200" s="13"/>
      <c r="I200" s="14"/>
      <c r="J200" s="6"/>
      <c r="K200" s="4"/>
    </row>
    <row r="201" spans="1:11" outlineLevel="1" x14ac:dyDescent="0.25">
      <c r="A201" s="63"/>
      <c r="B201" s="71"/>
      <c r="C201" s="65"/>
      <c r="D201" s="66"/>
      <c r="E201" s="67"/>
      <c r="F201" s="67"/>
      <c r="G201" s="67"/>
      <c r="H201" s="13"/>
      <c r="I201" s="14"/>
      <c r="J201" s="6"/>
      <c r="K201" s="4"/>
    </row>
    <row r="202" spans="1:11" outlineLevel="1" x14ac:dyDescent="0.25">
      <c r="A202" s="63" t="s">
        <v>205</v>
      </c>
      <c r="B202" s="84" t="s">
        <v>206</v>
      </c>
      <c r="C202" s="65"/>
      <c r="D202" s="66"/>
      <c r="E202" s="67"/>
      <c r="F202" s="67"/>
      <c r="G202" s="67"/>
      <c r="H202" s="13"/>
      <c r="I202" s="14"/>
      <c r="J202" s="6"/>
      <c r="K202" s="4"/>
    </row>
    <row r="203" spans="1:11" outlineLevel="1" x14ac:dyDescent="0.25">
      <c r="A203" s="63"/>
      <c r="B203" s="71"/>
      <c r="C203" s="65"/>
      <c r="D203" s="66"/>
      <c r="E203" s="67"/>
      <c r="F203" s="67"/>
      <c r="G203" s="67"/>
      <c r="H203" s="13"/>
      <c r="I203" s="14"/>
      <c r="J203" s="6"/>
      <c r="K203" s="4"/>
    </row>
    <row r="204" spans="1:11" ht="27.6" outlineLevel="1" x14ac:dyDescent="0.25">
      <c r="A204" s="63"/>
      <c r="B204" s="71" t="s">
        <v>209</v>
      </c>
      <c r="C204" s="65"/>
      <c r="D204" s="66"/>
      <c r="E204" s="67"/>
      <c r="F204" s="67"/>
      <c r="G204" s="67"/>
      <c r="H204" s="13"/>
      <c r="I204" s="14"/>
      <c r="J204" s="6"/>
      <c r="K204" s="4"/>
    </row>
    <row r="205" spans="1:11" outlineLevel="1" x14ac:dyDescent="0.25">
      <c r="A205" s="63"/>
      <c r="B205" s="71" t="s">
        <v>207</v>
      </c>
      <c r="C205" s="65"/>
      <c r="D205" s="66"/>
      <c r="E205" s="67"/>
      <c r="F205" s="67"/>
      <c r="G205" s="67"/>
      <c r="H205" s="13"/>
      <c r="I205" s="14"/>
      <c r="J205" s="6"/>
      <c r="K205" s="4"/>
    </row>
    <row r="206" spans="1:11" outlineLevel="1" x14ac:dyDescent="0.25">
      <c r="A206" s="63"/>
      <c r="B206" s="71" t="s">
        <v>208</v>
      </c>
      <c r="C206" s="65"/>
      <c r="D206" s="66"/>
      <c r="E206" s="67"/>
      <c r="F206" s="67"/>
      <c r="G206" s="67"/>
      <c r="H206" s="13"/>
      <c r="I206" s="14"/>
      <c r="J206" s="6"/>
      <c r="K206" s="4"/>
    </row>
    <row r="207" spans="1:11" outlineLevel="1" x14ac:dyDescent="0.25">
      <c r="A207" s="63"/>
      <c r="B207" s="71" t="s">
        <v>12</v>
      </c>
      <c r="C207" s="65"/>
      <c r="D207" s="66"/>
      <c r="E207" s="67"/>
      <c r="F207" s="67"/>
      <c r="G207" s="67"/>
      <c r="H207" s="13"/>
      <c r="I207" s="14"/>
      <c r="J207" s="6"/>
      <c r="K207" s="4"/>
    </row>
    <row r="208" spans="1:11" outlineLevel="1" x14ac:dyDescent="0.25">
      <c r="A208" s="63"/>
      <c r="B208" s="71" t="s">
        <v>13</v>
      </c>
      <c r="C208" s="65" t="s">
        <v>2</v>
      </c>
      <c r="D208" s="66">
        <v>1</v>
      </c>
      <c r="E208" s="67"/>
      <c r="F208" s="67"/>
      <c r="G208" s="67"/>
      <c r="H208" s="13"/>
      <c r="I208" s="14"/>
      <c r="J208" s="6"/>
      <c r="K208" s="4"/>
    </row>
    <row r="209" spans="1:11" outlineLevel="1" x14ac:dyDescent="0.25">
      <c r="A209" s="63"/>
      <c r="B209" s="71"/>
      <c r="C209" s="65"/>
      <c r="D209" s="66"/>
      <c r="E209" s="67"/>
      <c r="F209" s="67"/>
      <c r="G209" s="67"/>
      <c r="H209" s="13"/>
      <c r="I209" s="14"/>
      <c r="J209" s="6"/>
      <c r="K209" s="4"/>
    </row>
    <row r="210" spans="1:11" ht="14.4" outlineLevel="1" x14ac:dyDescent="0.25">
      <c r="A210" s="63"/>
      <c r="B210" s="146" t="s">
        <v>210</v>
      </c>
      <c r="C210" s="65" t="s">
        <v>2</v>
      </c>
      <c r="D210" s="66">
        <v>1</v>
      </c>
      <c r="E210" s="67"/>
      <c r="F210" s="67"/>
      <c r="G210" s="67"/>
      <c r="H210" s="13"/>
      <c r="I210" s="14"/>
      <c r="J210" s="6"/>
      <c r="K210" s="4"/>
    </row>
    <row r="211" spans="1:11" ht="14.4" outlineLevel="1" x14ac:dyDescent="0.25">
      <c r="A211" s="63"/>
      <c r="B211" s="146" t="s">
        <v>211</v>
      </c>
      <c r="C211" s="65" t="s">
        <v>2</v>
      </c>
      <c r="D211" s="66">
        <v>1</v>
      </c>
      <c r="E211" s="67"/>
      <c r="F211" s="67"/>
      <c r="G211" s="67"/>
      <c r="H211" s="13"/>
      <c r="I211" s="14"/>
      <c r="J211" s="6"/>
      <c r="K211" s="4"/>
    </row>
    <row r="212" spans="1:11" outlineLevel="1" x14ac:dyDescent="0.25">
      <c r="A212" s="63"/>
      <c r="B212" s="147"/>
      <c r="C212" s="65"/>
      <c r="D212" s="66"/>
      <c r="E212" s="67"/>
      <c r="F212" s="67"/>
      <c r="G212" s="67"/>
      <c r="H212" s="13"/>
      <c r="I212" s="14"/>
      <c r="J212" s="6"/>
      <c r="K212" s="4"/>
    </row>
    <row r="213" spans="1:11" outlineLevel="1" x14ac:dyDescent="0.25">
      <c r="A213" s="63" t="s">
        <v>212</v>
      </c>
      <c r="B213" s="84" t="s">
        <v>213</v>
      </c>
      <c r="C213" s="65"/>
      <c r="D213" s="66"/>
      <c r="E213" s="67"/>
      <c r="F213" s="67"/>
      <c r="G213" s="67"/>
      <c r="H213" s="13"/>
      <c r="I213" s="14"/>
      <c r="J213" s="6"/>
      <c r="K213" s="4"/>
    </row>
    <row r="214" spans="1:11" outlineLevel="1" x14ac:dyDescent="0.25">
      <c r="A214" s="63"/>
      <c r="B214" s="71"/>
      <c r="C214" s="65"/>
      <c r="D214" s="66"/>
      <c r="E214" s="67"/>
      <c r="F214" s="67"/>
      <c r="G214" s="67"/>
      <c r="H214" s="13"/>
      <c r="I214" s="14"/>
      <c r="J214" s="6"/>
      <c r="K214" s="4"/>
    </row>
    <row r="215" spans="1:11" ht="55.2" outlineLevel="1" x14ac:dyDescent="0.25">
      <c r="A215" s="63"/>
      <c r="B215" s="71" t="s">
        <v>214</v>
      </c>
      <c r="C215" s="65" t="s">
        <v>2</v>
      </c>
      <c r="D215" s="66">
        <v>1</v>
      </c>
      <c r="E215" s="67"/>
      <c r="F215" s="67"/>
      <c r="G215" s="67"/>
      <c r="H215" s="13"/>
      <c r="I215" s="14"/>
      <c r="J215" s="6"/>
      <c r="K215" s="4"/>
    </row>
    <row r="216" spans="1:11" outlineLevel="1" x14ac:dyDescent="0.25">
      <c r="A216" s="63"/>
      <c r="B216" s="71"/>
      <c r="C216" s="77"/>
      <c r="D216" s="77"/>
      <c r="E216" s="67"/>
      <c r="F216" s="67"/>
      <c r="G216" s="67"/>
      <c r="H216" s="13"/>
      <c r="I216" s="14"/>
      <c r="J216" s="6"/>
      <c r="K216" s="4"/>
    </row>
    <row r="217" spans="1:11" outlineLevel="1" x14ac:dyDescent="0.25">
      <c r="A217" s="63"/>
      <c r="B217" s="71" t="s">
        <v>450</v>
      </c>
      <c r="C217" s="65" t="s">
        <v>7</v>
      </c>
      <c r="D217" s="66">
        <v>2</v>
      </c>
      <c r="E217" s="67"/>
      <c r="F217" s="67"/>
      <c r="G217" s="67"/>
      <c r="H217" s="13"/>
      <c r="I217" s="14"/>
      <c r="J217" s="6"/>
      <c r="K217" s="4"/>
    </row>
    <row r="218" spans="1:11" outlineLevel="1" x14ac:dyDescent="0.25">
      <c r="A218" s="63"/>
      <c r="B218" s="71" t="s">
        <v>451</v>
      </c>
      <c r="C218" s="65" t="s">
        <v>7</v>
      </c>
      <c r="D218" s="66">
        <v>1</v>
      </c>
      <c r="E218" s="67"/>
      <c r="F218" s="67"/>
      <c r="G218" s="67"/>
      <c r="H218" s="13"/>
      <c r="I218" s="14"/>
      <c r="J218" s="6"/>
      <c r="K218" s="4"/>
    </row>
    <row r="219" spans="1:11" outlineLevel="1" x14ac:dyDescent="0.25">
      <c r="A219" s="63"/>
      <c r="B219" s="71" t="s">
        <v>452</v>
      </c>
      <c r="C219" s="65" t="s">
        <v>7</v>
      </c>
      <c r="D219" s="66">
        <v>1</v>
      </c>
      <c r="E219" s="67"/>
      <c r="F219" s="67"/>
      <c r="G219" s="67"/>
      <c r="H219" s="13"/>
      <c r="I219" s="14"/>
      <c r="J219" s="6"/>
      <c r="K219" s="4"/>
    </row>
    <row r="220" spans="1:11" outlineLevel="1" x14ac:dyDescent="0.25">
      <c r="A220" s="63"/>
      <c r="B220" s="71" t="s">
        <v>453</v>
      </c>
      <c r="C220" s="65" t="s">
        <v>7</v>
      </c>
      <c r="D220" s="66">
        <v>2</v>
      </c>
      <c r="E220" s="67"/>
      <c r="F220" s="67"/>
      <c r="G220" s="67"/>
      <c r="H220" s="13"/>
      <c r="I220" s="14"/>
      <c r="J220" s="6"/>
      <c r="K220" s="4"/>
    </row>
    <row r="221" spans="1:11" outlineLevel="1" x14ac:dyDescent="0.25">
      <c r="A221" s="63"/>
      <c r="B221" s="71" t="s">
        <v>449</v>
      </c>
      <c r="C221" s="65"/>
      <c r="D221" s="66"/>
      <c r="E221" s="67"/>
      <c r="F221" s="67"/>
      <c r="G221" s="67"/>
      <c r="H221" s="13"/>
      <c r="I221" s="14"/>
      <c r="J221" s="6"/>
      <c r="K221" s="4"/>
    </row>
    <row r="222" spans="1:11" outlineLevel="1" x14ac:dyDescent="0.25">
      <c r="A222" s="63"/>
      <c r="B222" s="71" t="s">
        <v>450</v>
      </c>
      <c r="C222" s="65" t="s">
        <v>7</v>
      </c>
      <c r="D222" s="66">
        <v>1</v>
      </c>
      <c r="E222" s="67"/>
      <c r="F222" s="67"/>
      <c r="G222" s="67"/>
      <c r="H222" s="13"/>
      <c r="I222" s="14"/>
      <c r="J222" s="6"/>
      <c r="K222" s="4"/>
    </row>
    <row r="223" spans="1:11" outlineLevel="1" x14ac:dyDescent="0.25">
      <c r="A223" s="63"/>
      <c r="B223" s="71" t="s">
        <v>454</v>
      </c>
      <c r="C223" s="65"/>
      <c r="D223" s="66"/>
      <c r="E223" s="67"/>
      <c r="F223" s="67"/>
      <c r="G223" s="67"/>
      <c r="H223" s="13"/>
      <c r="I223" s="14"/>
      <c r="J223" s="6"/>
      <c r="K223" s="4"/>
    </row>
    <row r="224" spans="1:11" outlineLevel="1" x14ac:dyDescent="0.25">
      <c r="A224" s="63"/>
      <c r="B224" s="71" t="s">
        <v>450</v>
      </c>
      <c r="C224" s="65" t="s">
        <v>7</v>
      </c>
      <c r="D224" s="66">
        <v>1</v>
      </c>
      <c r="E224" s="67"/>
      <c r="F224" s="67"/>
      <c r="G224" s="67"/>
      <c r="H224" s="13"/>
      <c r="I224" s="14"/>
      <c r="J224" s="6"/>
      <c r="K224" s="4"/>
    </row>
    <row r="225" spans="1:11" outlineLevel="1" x14ac:dyDescent="0.25">
      <c r="A225" s="63"/>
      <c r="B225" s="71" t="s">
        <v>455</v>
      </c>
      <c r="C225" s="65" t="s">
        <v>7</v>
      </c>
      <c r="D225" s="66">
        <v>1</v>
      </c>
      <c r="E225" s="67"/>
      <c r="F225" s="67"/>
      <c r="G225" s="67"/>
      <c r="H225" s="13"/>
      <c r="I225" s="14"/>
      <c r="J225" s="6"/>
      <c r="K225" s="4"/>
    </row>
    <row r="226" spans="1:11" outlineLevel="1" x14ac:dyDescent="0.25">
      <c r="A226" s="63"/>
      <c r="B226" s="71" t="s">
        <v>456</v>
      </c>
      <c r="C226" s="65" t="s">
        <v>7</v>
      </c>
      <c r="D226" s="66">
        <v>1</v>
      </c>
      <c r="E226" s="67"/>
      <c r="F226" s="67"/>
      <c r="G226" s="67"/>
      <c r="H226" s="13"/>
      <c r="I226" s="14"/>
      <c r="J226" s="6"/>
      <c r="K226" s="4"/>
    </row>
    <row r="227" spans="1:11" outlineLevel="1" x14ac:dyDescent="0.25">
      <c r="A227" s="63"/>
      <c r="B227" s="71" t="s">
        <v>457</v>
      </c>
      <c r="C227" s="65" t="s">
        <v>7</v>
      </c>
      <c r="D227" s="66">
        <v>1</v>
      </c>
      <c r="E227" s="67"/>
      <c r="F227" s="67"/>
      <c r="G227" s="67"/>
      <c r="H227" s="13"/>
      <c r="I227" s="14"/>
      <c r="J227" s="6"/>
      <c r="K227" s="4"/>
    </row>
    <row r="228" spans="1:11" outlineLevel="1" x14ac:dyDescent="0.25">
      <c r="A228" s="63"/>
      <c r="B228" s="71" t="s">
        <v>458</v>
      </c>
      <c r="C228" s="65"/>
      <c r="D228" s="66"/>
      <c r="E228" s="67"/>
      <c r="F228" s="67"/>
      <c r="G228" s="67"/>
      <c r="H228" s="13"/>
      <c r="I228" s="14"/>
      <c r="J228" s="6"/>
      <c r="K228" s="4"/>
    </row>
    <row r="229" spans="1:11" outlineLevel="1" x14ac:dyDescent="0.25">
      <c r="A229" s="63"/>
      <c r="B229" s="71" t="s">
        <v>581</v>
      </c>
      <c r="C229" s="65" t="s">
        <v>7</v>
      </c>
      <c r="D229" s="66">
        <v>1</v>
      </c>
      <c r="E229" s="67"/>
      <c r="F229" s="67"/>
      <c r="G229" s="67"/>
      <c r="H229" s="13"/>
      <c r="I229" s="14"/>
      <c r="J229" s="6"/>
      <c r="K229" s="4"/>
    </row>
    <row r="230" spans="1:11" outlineLevel="1" x14ac:dyDescent="0.25">
      <c r="A230" s="63"/>
      <c r="B230" s="71" t="s">
        <v>455</v>
      </c>
      <c r="C230" s="65" t="s">
        <v>7</v>
      </c>
      <c r="D230" s="66">
        <v>1</v>
      </c>
      <c r="E230" s="67"/>
      <c r="F230" s="67"/>
      <c r="G230" s="67"/>
      <c r="H230" s="13"/>
      <c r="I230" s="14"/>
      <c r="J230" s="6"/>
      <c r="K230" s="4"/>
    </row>
    <row r="231" spans="1:11" outlineLevel="1" x14ac:dyDescent="0.25">
      <c r="A231" s="63"/>
      <c r="B231" s="71" t="s">
        <v>459</v>
      </c>
      <c r="C231" s="65" t="s">
        <v>7</v>
      </c>
      <c r="D231" s="66">
        <v>2</v>
      </c>
      <c r="E231" s="67"/>
      <c r="F231" s="67"/>
      <c r="G231" s="67"/>
      <c r="H231" s="13"/>
      <c r="I231" s="14"/>
      <c r="J231" s="6"/>
      <c r="K231" s="4"/>
    </row>
    <row r="232" spans="1:11" outlineLevel="1" x14ac:dyDescent="0.25">
      <c r="A232" s="63"/>
      <c r="B232" s="71"/>
      <c r="C232" s="65"/>
      <c r="D232" s="66"/>
      <c r="E232" s="67"/>
      <c r="F232" s="67"/>
      <c r="G232" s="67"/>
      <c r="H232" s="13"/>
      <c r="I232" s="14"/>
      <c r="J232" s="6"/>
      <c r="K232" s="4"/>
    </row>
    <row r="233" spans="1:11" outlineLevel="1" x14ac:dyDescent="0.25">
      <c r="A233" s="63" t="s">
        <v>215</v>
      </c>
      <c r="B233" s="84" t="s">
        <v>216</v>
      </c>
      <c r="C233" s="65"/>
      <c r="D233" s="66"/>
      <c r="E233" s="67"/>
      <c r="F233" s="67"/>
      <c r="G233" s="67"/>
      <c r="H233" s="13"/>
      <c r="I233" s="14"/>
      <c r="J233" s="6"/>
      <c r="K233" s="4"/>
    </row>
    <row r="234" spans="1:11" outlineLevel="1" x14ac:dyDescent="0.25">
      <c r="A234" s="63"/>
      <c r="B234" s="71"/>
      <c r="C234" s="65"/>
      <c r="D234" s="66"/>
      <c r="E234" s="67"/>
      <c r="F234" s="67"/>
      <c r="G234" s="67"/>
      <c r="H234" s="13"/>
      <c r="I234" s="14"/>
      <c r="J234" s="6"/>
      <c r="K234" s="4"/>
    </row>
    <row r="235" spans="1:11" outlineLevel="1" x14ac:dyDescent="0.25">
      <c r="A235" s="63"/>
      <c r="B235" s="71" t="s">
        <v>217</v>
      </c>
      <c r="C235" s="65"/>
      <c r="D235" s="66"/>
      <c r="E235" s="67"/>
      <c r="F235" s="67"/>
      <c r="G235" s="67"/>
      <c r="H235" s="13"/>
      <c r="I235" s="14"/>
      <c r="J235" s="6"/>
      <c r="K235" s="4"/>
    </row>
    <row r="236" spans="1:11" outlineLevel="1" x14ac:dyDescent="0.25">
      <c r="A236" s="63"/>
      <c r="B236" s="71" t="s">
        <v>408</v>
      </c>
      <c r="C236" s="65" t="s">
        <v>7</v>
      </c>
      <c r="D236" s="66">
        <v>1</v>
      </c>
      <c r="E236" s="67"/>
      <c r="F236" s="67"/>
      <c r="G236" s="67"/>
      <c r="H236" s="13"/>
      <c r="I236" s="14"/>
      <c r="J236" s="6"/>
      <c r="K236" s="4"/>
    </row>
    <row r="237" spans="1:11" outlineLevel="1" x14ac:dyDescent="0.25">
      <c r="A237" s="63"/>
      <c r="B237" s="71" t="s">
        <v>218</v>
      </c>
      <c r="C237" s="65" t="s">
        <v>7</v>
      </c>
      <c r="D237" s="66">
        <v>1</v>
      </c>
      <c r="E237" s="67"/>
      <c r="F237" s="67"/>
      <c r="G237" s="67"/>
      <c r="H237" s="13"/>
      <c r="I237" s="14"/>
      <c r="J237" s="6"/>
      <c r="K237" s="4"/>
    </row>
    <row r="238" spans="1:11" outlineLevel="1" x14ac:dyDescent="0.25">
      <c r="A238" s="63"/>
      <c r="B238" s="71" t="s">
        <v>219</v>
      </c>
      <c r="C238" s="65" t="s">
        <v>220</v>
      </c>
      <c r="D238" s="66" t="s">
        <v>221</v>
      </c>
      <c r="E238" s="67"/>
      <c r="F238" s="67"/>
      <c r="G238" s="67"/>
      <c r="H238" s="13"/>
      <c r="I238" s="14"/>
      <c r="J238" s="6"/>
      <c r="K238" s="4"/>
    </row>
    <row r="239" spans="1:11" outlineLevel="1" x14ac:dyDescent="0.25">
      <c r="A239" s="63"/>
      <c r="B239" s="77" t="s">
        <v>222</v>
      </c>
      <c r="C239" s="65" t="s">
        <v>2</v>
      </c>
      <c r="D239" s="66">
        <v>1</v>
      </c>
      <c r="E239" s="67"/>
      <c r="F239" s="67"/>
      <c r="G239" s="67"/>
      <c r="H239" s="13"/>
      <c r="I239" s="14"/>
      <c r="J239" s="6"/>
      <c r="K239" s="4"/>
    </row>
    <row r="240" spans="1:11" outlineLevel="1" x14ac:dyDescent="0.25">
      <c r="A240" s="63"/>
      <c r="B240" s="71"/>
      <c r="C240" s="65"/>
      <c r="D240" s="66"/>
      <c r="E240" s="67"/>
      <c r="F240" s="67"/>
      <c r="G240" s="67"/>
      <c r="H240" s="13"/>
      <c r="I240" s="14"/>
      <c r="J240" s="6"/>
      <c r="K240" s="4"/>
    </row>
    <row r="241" spans="1:11" outlineLevel="1" x14ac:dyDescent="0.25">
      <c r="A241" s="63"/>
      <c r="B241" s="71" t="s">
        <v>223</v>
      </c>
      <c r="C241" s="65" t="s">
        <v>2</v>
      </c>
      <c r="D241" s="66">
        <v>1</v>
      </c>
      <c r="E241" s="67"/>
      <c r="F241" s="67"/>
      <c r="G241" s="67"/>
      <c r="H241" s="13"/>
      <c r="I241" s="14"/>
      <c r="J241" s="6"/>
      <c r="K241" s="4"/>
    </row>
    <row r="242" spans="1:11" outlineLevel="1" x14ac:dyDescent="0.25">
      <c r="A242" s="63"/>
      <c r="B242" s="71"/>
      <c r="C242" s="65"/>
      <c r="D242" s="66"/>
      <c r="E242" s="67"/>
      <c r="F242" s="67"/>
      <c r="G242" s="67"/>
      <c r="H242" s="13"/>
      <c r="I242" s="14"/>
      <c r="J242" s="6"/>
      <c r="K242" s="4"/>
    </row>
    <row r="243" spans="1:11" outlineLevel="1" x14ac:dyDescent="0.25">
      <c r="A243" s="63" t="s">
        <v>224</v>
      </c>
      <c r="B243" s="84" t="s">
        <v>225</v>
      </c>
      <c r="C243" s="65"/>
      <c r="D243" s="66"/>
      <c r="E243" s="67"/>
      <c r="F243" s="67"/>
      <c r="G243" s="67"/>
      <c r="H243" s="13"/>
      <c r="I243" s="14"/>
      <c r="J243" s="6"/>
      <c r="K243" s="4"/>
    </row>
    <row r="244" spans="1:11" outlineLevel="1" x14ac:dyDescent="0.25">
      <c r="A244" s="63"/>
      <c r="B244" s="71"/>
      <c r="C244" s="65"/>
      <c r="D244" s="66"/>
      <c r="E244" s="67"/>
      <c r="F244" s="67"/>
      <c r="G244" s="67"/>
      <c r="H244" s="13"/>
      <c r="I244" s="14"/>
      <c r="J244" s="6"/>
      <c r="K244" s="4"/>
    </row>
    <row r="245" spans="1:11" outlineLevel="1" x14ac:dyDescent="0.25">
      <c r="A245" s="63" t="s">
        <v>226</v>
      </c>
      <c r="B245" s="145" t="s">
        <v>664</v>
      </c>
      <c r="C245" s="65"/>
      <c r="D245" s="66"/>
      <c r="E245" s="67"/>
      <c r="F245" s="67"/>
      <c r="G245" s="67"/>
      <c r="H245" s="13"/>
      <c r="I245" s="14"/>
      <c r="J245" s="6"/>
      <c r="K245" s="4"/>
    </row>
    <row r="246" spans="1:11" outlineLevel="1" x14ac:dyDescent="0.25">
      <c r="A246" s="63"/>
      <c r="B246" s="71"/>
      <c r="C246" s="65"/>
      <c r="D246" s="66"/>
      <c r="E246" s="67"/>
      <c r="F246" s="67"/>
      <c r="G246" s="67"/>
      <c r="H246" s="13"/>
      <c r="I246" s="14"/>
      <c r="J246" s="6"/>
      <c r="K246" s="4"/>
    </row>
    <row r="247" spans="1:11" outlineLevel="1" x14ac:dyDescent="0.25">
      <c r="A247" s="63"/>
      <c r="B247" s="71" t="s">
        <v>165</v>
      </c>
      <c r="C247" s="65" t="s">
        <v>7</v>
      </c>
      <c r="D247" s="66">
        <v>5</v>
      </c>
      <c r="E247" s="67"/>
      <c r="F247" s="67"/>
      <c r="G247" s="67"/>
      <c r="H247" s="13"/>
      <c r="I247" s="14"/>
      <c r="J247" s="6"/>
      <c r="K247" s="4"/>
    </row>
    <row r="248" spans="1:11" outlineLevel="1" x14ac:dyDescent="0.25">
      <c r="A248" s="63"/>
      <c r="B248" s="71" t="s">
        <v>409</v>
      </c>
      <c r="C248" s="65" t="s">
        <v>7</v>
      </c>
      <c r="D248" s="66">
        <v>1</v>
      </c>
      <c r="E248" s="67"/>
      <c r="F248" s="67"/>
      <c r="G248" s="67"/>
      <c r="H248" s="13"/>
      <c r="I248" s="14"/>
      <c r="J248" s="6"/>
      <c r="K248" s="4"/>
    </row>
    <row r="249" spans="1:11" outlineLevel="1" x14ac:dyDescent="0.25">
      <c r="A249" s="63"/>
      <c r="B249" s="71" t="s">
        <v>227</v>
      </c>
      <c r="C249" s="65" t="s">
        <v>7</v>
      </c>
      <c r="D249" s="66">
        <v>2</v>
      </c>
      <c r="E249" s="67"/>
      <c r="F249" s="67"/>
      <c r="G249" s="67"/>
      <c r="H249" s="13"/>
      <c r="I249" s="14"/>
      <c r="J249" s="6"/>
      <c r="K249" s="4"/>
    </row>
    <row r="250" spans="1:11" outlineLevel="1" x14ac:dyDescent="0.25">
      <c r="A250" s="63"/>
      <c r="B250" s="71" t="s">
        <v>228</v>
      </c>
      <c r="C250" s="65" t="s">
        <v>7</v>
      </c>
      <c r="D250" s="66">
        <v>1</v>
      </c>
      <c r="E250" s="67"/>
      <c r="F250" s="67"/>
      <c r="G250" s="67"/>
      <c r="H250" s="13"/>
      <c r="I250" s="14"/>
      <c r="J250" s="6"/>
      <c r="K250" s="4"/>
    </row>
    <row r="251" spans="1:11" outlineLevel="1" x14ac:dyDescent="0.25">
      <c r="A251" s="63"/>
      <c r="B251" s="71" t="s">
        <v>410</v>
      </c>
      <c r="C251" s="65" t="s">
        <v>168</v>
      </c>
      <c r="D251" s="66" t="s">
        <v>168</v>
      </c>
      <c r="E251" s="67"/>
      <c r="F251" s="67"/>
      <c r="G251" s="67"/>
      <c r="H251" s="13"/>
      <c r="I251" s="14"/>
      <c r="J251" s="6"/>
      <c r="K251" s="4"/>
    </row>
    <row r="252" spans="1:11" outlineLevel="1" x14ac:dyDescent="0.25">
      <c r="A252" s="63"/>
      <c r="B252" s="71" t="s">
        <v>166</v>
      </c>
      <c r="C252" s="65" t="s">
        <v>7</v>
      </c>
      <c r="D252" s="66">
        <v>1</v>
      </c>
      <c r="E252" s="67"/>
      <c r="F252" s="67"/>
      <c r="G252" s="67"/>
      <c r="H252" s="13"/>
      <c r="I252" s="14"/>
      <c r="J252" s="6"/>
      <c r="K252" s="4"/>
    </row>
    <row r="253" spans="1:11" outlineLevel="1" x14ac:dyDescent="0.25">
      <c r="A253" s="63"/>
      <c r="B253" s="71" t="s">
        <v>169</v>
      </c>
      <c r="C253" s="65" t="s">
        <v>7</v>
      </c>
      <c r="D253" s="66">
        <v>2</v>
      </c>
      <c r="E253" s="67"/>
      <c r="F253" s="67"/>
      <c r="G253" s="67"/>
      <c r="H253" s="13"/>
      <c r="I253" s="14"/>
      <c r="J253" s="6"/>
      <c r="K253" s="4"/>
    </row>
    <row r="254" spans="1:11" outlineLevel="1" x14ac:dyDescent="0.25">
      <c r="A254" s="63"/>
      <c r="B254" s="71" t="s">
        <v>170</v>
      </c>
      <c r="C254" s="65" t="s">
        <v>7</v>
      </c>
      <c r="D254" s="66">
        <v>2</v>
      </c>
      <c r="E254" s="67"/>
      <c r="F254" s="67"/>
      <c r="G254" s="67"/>
      <c r="H254" s="13"/>
      <c r="I254" s="14"/>
      <c r="J254" s="6"/>
      <c r="K254" s="4"/>
    </row>
    <row r="255" spans="1:11" outlineLevel="1" x14ac:dyDescent="0.25">
      <c r="A255" s="63"/>
      <c r="B255" s="71" t="s">
        <v>680</v>
      </c>
      <c r="C255" s="65" t="s">
        <v>7</v>
      </c>
      <c r="D255" s="66">
        <v>2</v>
      </c>
      <c r="E255" s="67"/>
      <c r="F255" s="67"/>
      <c r="G255" s="67"/>
      <c r="H255" s="13"/>
      <c r="I255" s="14"/>
      <c r="J255" s="6"/>
      <c r="K255" s="4"/>
    </row>
    <row r="256" spans="1:11" outlineLevel="1" x14ac:dyDescent="0.25">
      <c r="A256" s="63"/>
      <c r="B256" s="71" t="s">
        <v>175</v>
      </c>
      <c r="C256" s="65" t="s">
        <v>7</v>
      </c>
      <c r="D256" s="66">
        <v>1</v>
      </c>
      <c r="E256" s="67"/>
      <c r="F256" s="67"/>
      <c r="G256" s="67"/>
      <c r="H256" s="13"/>
      <c r="I256" s="14"/>
      <c r="J256" s="6"/>
      <c r="K256" s="4"/>
    </row>
    <row r="257" spans="1:11" outlineLevel="1" x14ac:dyDescent="0.25">
      <c r="A257" s="63"/>
      <c r="B257" s="71" t="s">
        <v>174</v>
      </c>
      <c r="C257" s="65" t="s">
        <v>7</v>
      </c>
      <c r="D257" s="66">
        <v>1</v>
      </c>
      <c r="E257" s="67"/>
      <c r="F257" s="67"/>
      <c r="G257" s="67"/>
      <c r="H257" s="13"/>
      <c r="I257" s="14"/>
      <c r="J257" s="6"/>
      <c r="K257" s="4"/>
    </row>
    <row r="258" spans="1:11" outlineLevel="1" x14ac:dyDescent="0.25">
      <c r="A258" s="63"/>
      <c r="B258" s="71" t="s">
        <v>229</v>
      </c>
      <c r="C258" s="65" t="s">
        <v>7</v>
      </c>
      <c r="D258" s="66">
        <v>1</v>
      </c>
      <c r="E258" s="67"/>
      <c r="F258" s="67"/>
      <c r="G258" s="67"/>
      <c r="H258" s="13"/>
      <c r="I258" s="14"/>
      <c r="J258" s="6"/>
      <c r="K258" s="4"/>
    </row>
    <row r="259" spans="1:11" outlineLevel="1" x14ac:dyDescent="0.25">
      <c r="A259" s="63"/>
      <c r="B259" s="71" t="s">
        <v>230</v>
      </c>
      <c r="C259" s="65" t="s">
        <v>7</v>
      </c>
      <c r="D259" s="66">
        <v>1</v>
      </c>
      <c r="E259" s="67"/>
      <c r="F259" s="67"/>
      <c r="G259" s="67"/>
      <c r="H259" s="13"/>
      <c r="I259" s="14"/>
      <c r="J259" s="6"/>
      <c r="K259" s="4"/>
    </row>
    <row r="260" spans="1:11" outlineLevel="1" x14ac:dyDescent="0.25">
      <c r="A260" s="63"/>
      <c r="B260" s="71"/>
      <c r="C260" s="65"/>
      <c r="D260" s="66"/>
      <c r="E260" s="67"/>
      <c r="F260" s="67"/>
      <c r="G260" s="67"/>
      <c r="H260" s="13"/>
      <c r="I260" s="14"/>
      <c r="J260" s="6"/>
      <c r="K260" s="4"/>
    </row>
    <row r="261" spans="1:11" outlineLevel="1" x14ac:dyDescent="0.25">
      <c r="A261" s="63" t="s">
        <v>231</v>
      </c>
      <c r="B261" s="145" t="s">
        <v>662</v>
      </c>
      <c r="C261" s="65"/>
      <c r="D261" s="66"/>
      <c r="E261" s="67"/>
      <c r="F261" s="67"/>
      <c r="G261" s="67"/>
      <c r="H261" s="13"/>
      <c r="I261" s="14"/>
      <c r="J261" s="6"/>
      <c r="K261" s="4"/>
    </row>
    <row r="262" spans="1:11" outlineLevel="1" x14ac:dyDescent="0.25">
      <c r="A262" s="63"/>
      <c r="B262" s="71"/>
      <c r="C262" s="65"/>
      <c r="D262" s="66"/>
      <c r="E262" s="67"/>
      <c r="F262" s="67"/>
      <c r="G262" s="67"/>
      <c r="H262" s="13"/>
      <c r="I262" s="14"/>
      <c r="J262" s="6"/>
      <c r="K262" s="4"/>
    </row>
    <row r="263" spans="1:11" outlineLevel="1" x14ac:dyDescent="0.25">
      <c r="A263" s="63"/>
      <c r="B263" s="71" t="s">
        <v>165</v>
      </c>
      <c r="C263" s="65" t="s">
        <v>7</v>
      </c>
      <c r="D263" s="66">
        <v>1</v>
      </c>
      <c r="E263" s="67"/>
      <c r="F263" s="67"/>
      <c r="G263" s="67"/>
      <c r="H263" s="13"/>
      <c r="I263" s="14"/>
      <c r="J263" s="6"/>
      <c r="K263" s="4"/>
    </row>
    <row r="264" spans="1:11" outlineLevel="1" x14ac:dyDescent="0.25">
      <c r="A264" s="63"/>
      <c r="B264" s="71"/>
      <c r="C264" s="65"/>
      <c r="D264" s="66"/>
      <c r="E264" s="67"/>
      <c r="F264" s="67"/>
      <c r="G264" s="67"/>
      <c r="H264" s="13"/>
      <c r="I264" s="14"/>
      <c r="J264" s="6"/>
      <c r="K264" s="4"/>
    </row>
    <row r="265" spans="1:11" outlineLevel="1" x14ac:dyDescent="0.25">
      <c r="A265" s="63" t="s">
        <v>232</v>
      </c>
      <c r="B265" s="84" t="s">
        <v>411</v>
      </c>
      <c r="C265" s="65"/>
      <c r="D265" s="66"/>
      <c r="E265" s="67"/>
      <c r="F265" s="67"/>
      <c r="G265" s="67"/>
      <c r="H265" s="13"/>
      <c r="I265" s="14"/>
      <c r="J265" s="6"/>
      <c r="K265" s="4"/>
    </row>
    <row r="266" spans="1:11" outlineLevel="1" x14ac:dyDescent="0.25">
      <c r="A266" s="63"/>
      <c r="B266" s="71"/>
      <c r="C266" s="65"/>
      <c r="D266" s="66"/>
      <c r="E266" s="67"/>
      <c r="F266" s="67"/>
      <c r="G266" s="67"/>
      <c r="H266" s="13"/>
      <c r="I266" s="14"/>
      <c r="J266" s="6"/>
      <c r="K266" s="4"/>
    </row>
    <row r="267" spans="1:11" outlineLevel="1" x14ac:dyDescent="0.25">
      <c r="A267" s="63"/>
      <c r="B267" s="145" t="s">
        <v>233</v>
      </c>
      <c r="C267" s="65"/>
      <c r="D267" s="66"/>
      <c r="E267" s="67"/>
      <c r="F267" s="67"/>
      <c r="G267" s="67"/>
      <c r="H267" s="13"/>
      <c r="I267" s="14"/>
      <c r="J267" s="6"/>
      <c r="K267" s="4"/>
    </row>
    <row r="268" spans="1:11" outlineLevel="1" x14ac:dyDescent="0.25">
      <c r="A268" s="63"/>
      <c r="B268" s="64" t="s">
        <v>144</v>
      </c>
      <c r="C268" s="65" t="s">
        <v>1</v>
      </c>
      <c r="D268" s="66">
        <f>2*2</f>
        <v>4</v>
      </c>
      <c r="E268" s="67"/>
      <c r="F268" s="67"/>
      <c r="G268" s="67"/>
      <c r="H268" s="13"/>
      <c r="I268" s="14"/>
      <c r="J268" s="6"/>
      <c r="K268" s="4"/>
    </row>
    <row r="269" spans="1:11" outlineLevel="1" x14ac:dyDescent="0.25">
      <c r="A269" s="63"/>
      <c r="B269" s="71"/>
      <c r="C269" s="65"/>
      <c r="D269" s="66"/>
      <c r="E269" s="67"/>
      <c r="F269" s="67"/>
      <c r="G269" s="67"/>
      <c r="H269" s="13"/>
      <c r="I269" s="14"/>
      <c r="J269" s="6"/>
      <c r="K269" s="4"/>
    </row>
    <row r="270" spans="1:11" outlineLevel="1" x14ac:dyDescent="0.25">
      <c r="A270" s="63"/>
      <c r="B270" s="71" t="s">
        <v>234</v>
      </c>
      <c r="C270" s="65" t="s">
        <v>1</v>
      </c>
      <c r="D270" s="66">
        <v>4</v>
      </c>
      <c r="E270" s="67"/>
      <c r="F270" s="67"/>
      <c r="G270" s="67"/>
      <c r="H270" s="13"/>
      <c r="I270" s="14"/>
      <c r="J270" s="6"/>
      <c r="K270" s="4"/>
    </row>
    <row r="271" spans="1:11" outlineLevel="1" x14ac:dyDescent="0.25">
      <c r="A271" s="63"/>
      <c r="B271" s="71"/>
      <c r="C271" s="65"/>
      <c r="D271" s="66"/>
      <c r="E271" s="67"/>
      <c r="F271" s="67"/>
      <c r="G271" s="67"/>
      <c r="H271" s="13"/>
      <c r="I271" s="14"/>
      <c r="J271" s="6"/>
      <c r="K271" s="4"/>
    </row>
    <row r="272" spans="1:11" outlineLevel="1" x14ac:dyDescent="0.25">
      <c r="A272" s="63"/>
      <c r="B272" s="145" t="s">
        <v>235</v>
      </c>
      <c r="C272" s="65"/>
      <c r="D272" s="66"/>
      <c r="E272" s="67"/>
      <c r="F272" s="67"/>
      <c r="G272" s="67"/>
      <c r="H272" s="13"/>
      <c r="I272" s="14"/>
      <c r="J272" s="6"/>
      <c r="K272" s="4"/>
    </row>
    <row r="273" spans="1:11" outlineLevel="1" x14ac:dyDescent="0.25">
      <c r="A273" s="63"/>
      <c r="B273" s="71" t="s">
        <v>552</v>
      </c>
      <c r="C273" s="65" t="s">
        <v>1</v>
      </c>
      <c r="D273" s="66">
        <v>3</v>
      </c>
      <c r="E273" s="67"/>
      <c r="F273" s="67"/>
      <c r="G273" s="67"/>
      <c r="H273" s="13"/>
      <c r="I273" s="14"/>
      <c r="J273" s="6"/>
      <c r="K273" s="4"/>
    </row>
    <row r="274" spans="1:11" ht="14.25" customHeight="1" outlineLevel="1" x14ac:dyDescent="0.25">
      <c r="A274" s="63"/>
      <c r="B274" s="64" t="s">
        <v>236</v>
      </c>
      <c r="C274" s="65" t="s">
        <v>1</v>
      </c>
      <c r="D274" s="66" t="s">
        <v>168</v>
      </c>
      <c r="E274" s="67"/>
      <c r="F274" s="67"/>
      <c r="G274" s="67"/>
      <c r="H274" s="13"/>
      <c r="I274" s="14"/>
      <c r="J274" s="6"/>
      <c r="K274" s="4"/>
    </row>
    <row r="275" spans="1:11" outlineLevel="1" x14ac:dyDescent="0.25">
      <c r="A275" s="63"/>
      <c r="B275" s="64" t="s">
        <v>237</v>
      </c>
      <c r="C275" s="65" t="s">
        <v>1</v>
      </c>
      <c r="D275" s="66">
        <v>6</v>
      </c>
      <c r="E275" s="67"/>
      <c r="F275" s="67"/>
      <c r="G275" s="67"/>
      <c r="H275" s="13"/>
      <c r="I275" s="14"/>
      <c r="J275" s="6"/>
      <c r="K275" s="4"/>
    </row>
    <row r="276" spans="1:11" outlineLevel="1" x14ac:dyDescent="0.25">
      <c r="A276" s="63"/>
      <c r="B276" s="64" t="s">
        <v>238</v>
      </c>
      <c r="C276" s="65" t="s">
        <v>1</v>
      </c>
      <c r="D276" s="66">
        <v>2.5</v>
      </c>
      <c r="E276" s="67"/>
      <c r="F276" s="67"/>
      <c r="G276" s="67"/>
      <c r="H276" s="13"/>
      <c r="I276" s="14"/>
      <c r="J276" s="6"/>
      <c r="K276" s="4"/>
    </row>
    <row r="277" spans="1:11" outlineLevel="1" x14ac:dyDescent="0.25">
      <c r="A277" s="63"/>
      <c r="B277" s="64" t="s">
        <v>239</v>
      </c>
      <c r="C277" s="65" t="s">
        <v>1</v>
      </c>
      <c r="D277" s="66" t="s">
        <v>168</v>
      </c>
      <c r="E277" s="67"/>
      <c r="F277" s="67"/>
      <c r="G277" s="67"/>
      <c r="H277" s="13"/>
      <c r="I277" s="14"/>
      <c r="J277" s="6"/>
      <c r="K277" s="4"/>
    </row>
    <row r="278" spans="1:11" outlineLevel="1" x14ac:dyDescent="0.25">
      <c r="A278" s="63"/>
      <c r="B278" s="64" t="s">
        <v>240</v>
      </c>
      <c r="C278" s="65" t="s">
        <v>1</v>
      </c>
      <c r="D278" s="66">
        <f>2+5.5+1.5+6</f>
        <v>15</v>
      </c>
      <c r="E278" s="67"/>
      <c r="F278" s="67"/>
      <c r="G278" s="67"/>
      <c r="H278" s="13"/>
      <c r="I278" s="14"/>
      <c r="J278" s="6"/>
      <c r="K278" s="4"/>
    </row>
    <row r="279" spans="1:11" outlineLevel="1" x14ac:dyDescent="0.25">
      <c r="A279" s="63"/>
      <c r="B279" s="64" t="s">
        <v>241</v>
      </c>
      <c r="C279" s="65" t="s">
        <v>1</v>
      </c>
      <c r="D279" s="66" t="s">
        <v>168</v>
      </c>
      <c r="E279" s="67"/>
      <c r="F279" s="67"/>
      <c r="G279" s="67"/>
      <c r="H279" s="13"/>
      <c r="I279" s="14"/>
      <c r="J279" s="6"/>
      <c r="K279" s="4"/>
    </row>
    <row r="280" spans="1:11" outlineLevel="1" x14ac:dyDescent="0.25">
      <c r="A280" s="63"/>
      <c r="B280" s="64" t="s">
        <v>242</v>
      </c>
      <c r="C280" s="65" t="s">
        <v>1</v>
      </c>
      <c r="D280" s="66" t="s">
        <v>168</v>
      </c>
      <c r="E280" s="67"/>
      <c r="F280" s="67"/>
      <c r="G280" s="67"/>
      <c r="H280" s="13"/>
      <c r="I280" s="14"/>
      <c r="J280" s="6"/>
      <c r="K280" s="4"/>
    </row>
    <row r="281" spans="1:11" outlineLevel="1" x14ac:dyDescent="0.25">
      <c r="A281" s="63"/>
      <c r="B281" s="71"/>
      <c r="C281" s="65"/>
      <c r="D281" s="66"/>
      <c r="E281" s="67"/>
      <c r="F281" s="67"/>
      <c r="G281" s="67"/>
      <c r="H281" s="13"/>
      <c r="I281" s="14"/>
      <c r="J281" s="6"/>
      <c r="K281" s="4"/>
    </row>
    <row r="282" spans="1:11" outlineLevel="1" x14ac:dyDescent="0.25">
      <c r="A282" s="63"/>
      <c r="B282" s="145" t="s">
        <v>412</v>
      </c>
      <c r="C282" s="65"/>
      <c r="D282" s="66"/>
      <c r="E282" s="67"/>
      <c r="F282" s="67"/>
      <c r="G282" s="67"/>
      <c r="H282" s="13"/>
      <c r="I282" s="14"/>
      <c r="J282" s="6"/>
      <c r="K282" s="4"/>
    </row>
    <row r="283" spans="1:11" outlineLevel="1" x14ac:dyDescent="0.25">
      <c r="A283" s="63"/>
      <c r="B283" s="71" t="s">
        <v>552</v>
      </c>
      <c r="C283" s="65" t="s">
        <v>1</v>
      </c>
      <c r="D283" s="66">
        <v>3</v>
      </c>
      <c r="E283" s="67"/>
      <c r="F283" s="67"/>
      <c r="G283" s="67"/>
      <c r="H283" s="13"/>
      <c r="I283" s="14"/>
      <c r="J283" s="6"/>
      <c r="K283" s="4"/>
    </row>
    <row r="284" spans="1:11" outlineLevel="1" x14ac:dyDescent="0.25">
      <c r="A284" s="63"/>
      <c r="B284" s="64" t="s">
        <v>236</v>
      </c>
      <c r="C284" s="65" t="s">
        <v>1</v>
      </c>
      <c r="D284" s="66" t="s">
        <v>168</v>
      </c>
      <c r="E284" s="67"/>
      <c r="F284" s="67"/>
      <c r="G284" s="67"/>
      <c r="H284" s="13"/>
      <c r="I284" s="14"/>
      <c r="J284" s="6"/>
      <c r="K284" s="4"/>
    </row>
    <row r="285" spans="1:11" outlineLevel="1" x14ac:dyDescent="0.25">
      <c r="A285" s="63"/>
      <c r="B285" s="64" t="s">
        <v>237</v>
      </c>
      <c r="C285" s="65" t="s">
        <v>1</v>
      </c>
      <c r="D285" s="66">
        <v>6</v>
      </c>
      <c r="E285" s="67"/>
      <c r="F285" s="67"/>
      <c r="G285" s="67"/>
      <c r="H285" s="13"/>
      <c r="I285" s="14"/>
      <c r="J285" s="6"/>
      <c r="K285" s="4"/>
    </row>
    <row r="286" spans="1:11" outlineLevel="1" x14ac:dyDescent="0.25">
      <c r="A286" s="63"/>
      <c r="B286" s="64" t="s">
        <v>238</v>
      </c>
      <c r="C286" s="65" t="s">
        <v>1</v>
      </c>
      <c r="D286" s="66">
        <v>2.5</v>
      </c>
      <c r="E286" s="67"/>
      <c r="F286" s="67"/>
      <c r="G286" s="67"/>
      <c r="H286" s="13"/>
      <c r="I286" s="14"/>
      <c r="J286" s="6"/>
      <c r="K286" s="4"/>
    </row>
    <row r="287" spans="1:11" outlineLevel="1" x14ac:dyDescent="0.25">
      <c r="A287" s="63"/>
      <c r="B287" s="64" t="s">
        <v>239</v>
      </c>
      <c r="C287" s="65" t="s">
        <v>1</v>
      </c>
      <c r="D287" s="66" t="s">
        <v>168</v>
      </c>
      <c r="E287" s="67"/>
      <c r="F287" s="67"/>
      <c r="G287" s="67"/>
      <c r="H287" s="13"/>
      <c r="I287" s="14"/>
      <c r="J287" s="6"/>
      <c r="K287" s="4"/>
    </row>
    <row r="288" spans="1:11" outlineLevel="1" x14ac:dyDescent="0.25">
      <c r="A288" s="63"/>
      <c r="B288" s="64" t="s">
        <v>240</v>
      </c>
      <c r="C288" s="65" t="s">
        <v>1</v>
      </c>
      <c r="D288" s="66">
        <f>2+5.5+1.5+6</f>
        <v>15</v>
      </c>
      <c r="E288" s="67"/>
      <c r="F288" s="67"/>
      <c r="G288" s="67"/>
      <c r="H288" s="13"/>
      <c r="I288" s="14"/>
      <c r="J288" s="6"/>
      <c r="K288" s="4"/>
    </row>
    <row r="289" spans="1:11" outlineLevel="1" x14ac:dyDescent="0.25">
      <c r="A289" s="63"/>
      <c r="B289" s="64" t="s">
        <v>241</v>
      </c>
      <c r="C289" s="65" t="s">
        <v>1</v>
      </c>
      <c r="D289" s="66" t="s">
        <v>168</v>
      </c>
      <c r="E289" s="67"/>
      <c r="F289" s="67"/>
      <c r="G289" s="67"/>
      <c r="H289" s="13"/>
      <c r="I289" s="14"/>
      <c r="J289" s="6"/>
      <c r="K289" s="4"/>
    </row>
    <row r="290" spans="1:11" outlineLevel="1" x14ac:dyDescent="0.25">
      <c r="A290" s="63"/>
      <c r="B290" s="64" t="s">
        <v>242</v>
      </c>
      <c r="C290" s="65" t="s">
        <v>1</v>
      </c>
      <c r="D290" s="66" t="s">
        <v>168</v>
      </c>
      <c r="E290" s="67"/>
      <c r="F290" s="67"/>
      <c r="G290" s="67"/>
      <c r="H290" s="13"/>
      <c r="I290" s="14"/>
      <c r="J290" s="6"/>
      <c r="K290" s="4"/>
    </row>
    <row r="291" spans="1:11" outlineLevel="1" x14ac:dyDescent="0.25">
      <c r="A291" s="63"/>
      <c r="B291" s="71"/>
      <c r="C291" s="65"/>
      <c r="D291" s="66"/>
      <c r="E291" s="67"/>
      <c r="F291" s="67"/>
      <c r="G291" s="67"/>
      <c r="H291" s="13"/>
      <c r="I291" s="14"/>
      <c r="J291" s="6"/>
      <c r="K291" s="4"/>
    </row>
    <row r="292" spans="1:11" outlineLevel="1" x14ac:dyDescent="0.25">
      <c r="A292" s="63"/>
      <c r="B292" s="145" t="s">
        <v>243</v>
      </c>
      <c r="C292" s="65"/>
      <c r="D292" s="66"/>
      <c r="E292" s="67"/>
      <c r="F292" s="67"/>
      <c r="G292" s="67"/>
      <c r="H292" s="13"/>
      <c r="I292" s="14"/>
      <c r="J292" s="6"/>
      <c r="K292" s="4"/>
    </row>
    <row r="293" spans="1:11" outlineLevel="1" x14ac:dyDescent="0.25">
      <c r="A293" s="63"/>
      <c r="B293" s="71" t="s">
        <v>244</v>
      </c>
      <c r="C293" s="65" t="s">
        <v>1</v>
      </c>
      <c r="D293" s="66" t="s">
        <v>168</v>
      </c>
      <c r="E293" s="67"/>
      <c r="F293" s="67"/>
      <c r="G293" s="67"/>
      <c r="H293" s="13"/>
      <c r="I293" s="14"/>
      <c r="J293" s="6"/>
      <c r="K293" s="4"/>
    </row>
    <row r="294" spans="1:11" outlineLevel="1" x14ac:dyDescent="0.25">
      <c r="A294" s="63"/>
      <c r="B294" s="71" t="s">
        <v>245</v>
      </c>
      <c r="C294" s="65" t="s">
        <v>1</v>
      </c>
      <c r="D294" s="66">
        <v>20</v>
      </c>
      <c r="E294" s="67"/>
      <c r="F294" s="67"/>
      <c r="G294" s="67"/>
      <c r="H294" s="13"/>
      <c r="I294" s="14"/>
      <c r="J294" s="6"/>
      <c r="K294" s="4"/>
    </row>
    <row r="295" spans="1:11" outlineLevel="1" x14ac:dyDescent="0.25">
      <c r="A295" s="63"/>
      <c r="B295" s="71" t="s">
        <v>246</v>
      </c>
      <c r="C295" s="65" t="s">
        <v>1</v>
      </c>
      <c r="D295" s="66" t="s">
        <v>168</v>
      </c>
      <c r="E295" s="67"/>
      <c r="F295" s="67"/>
      <c r="G295" s="67"/>
      <c r="H295" s="13"/>
      <c r="I295" s="14"/>
      <c r="J295" s="6"/>
      <c r="K295" s="4"/>
    </row>
    <row r="296" spans="1:11" outlineLevel="1" x14ac:dyDescent="0.25">
      <c r="A296" s="63"/>
      <c r="B296" s="71" t="s">
        <v>247</v>
      </c>
      <c r="C296" s="65" t="s">
        <v>1</v>
      </c>
      <c r="D296" s="66" t="s">
        <v>168</v>
      </c>
      <c r="E296" s="67"/>
      <c r="F296" s="67"/>
      <c r="G296" s="67"/>
      <c r="H296" s="13"/>
      <c r="I296" s="14"/>
      <c r="J296" s="6"/>
      <c r="K296" s="4"/>
    </row>
    <row r="297" spans="1:11" outlineLevel="1" x14ac:dyDescent="0.25">
      <c r="A297" s="63"/>
      <c r="B297" s="71"/>
      <c r="C297" s="65"/>
      <c r="D297" s="66"/>
      <c r="E297" s="67"/>
      <c r="F297" s="67"/>
      <c r="G297" s="67"/>
      <c r="H297" s="13"/>
      <c r="I297" s="14"/>
      <c r="J297" s="6"/>
      <c r="K297" s="4"/>
    </row>
    <row r="298" spans="1:11" outlineLevel="1" x14ac:dyDescent="0.25">
      <c r="A298" s="63" t="s">
        <v>248</v>
      </c>
      <c r="B298" s="84" t="s">
        <v>249</v>
      </c>
      <c r="C298" s="65"/>
      <c r="D298" s="66"/>
      <c r="E298" s="67"/>
      <c r="F298" s="67"/>
      <c r="G298" s="67"/>
      <c r="H298" s="13"/>
      <c r="I298" s="14"/>
      <c r="J298" s="6"/>
      <c r="K298" s="4"/>
    </row>
    <row r="299" spans="1:11" outlineLevel="1" x14ac:dyDescent="0.25">
      <c r="A299" s="63"/>
      <c r="B299" s="71"/>
      <c r="C299" s="65"/>
      <c r="D299" s="66"/>
      <c r="E299" s="67"/>
      <c r="F299" s="67"/>
      <c r="G299" s="67"/>
      <c r="H299" s="13"/>
      <c r="I299" s="14"/>
      <c r="J299" s="6"/>
      <c r="K299" s="4"/>
    </row>
    <row r="300" spans="1:11" outlineLevel="1" x14ac:dyDescent="0.25">
      <c r="A300" s="63"/>
      <c r="B300" s="77" t="s">
        <v>250</v>
      </c>
      <c r="C300" s="65"/>
      <c r="D300" s="66"/>
      <c r="E300" s="67"/>
      <c r="F300" s="67"/>
      <c r="G300" s="67"/>
      <c r="H300" s="13"/>
      <c r="I300" s="14"/>
      <c r="J300" s="6"/>
      <c r="K300" s="4"/>
    </row>
    <row r="301" spans="1:11" outlineLevel="1" x14ac:dyDescent="0.25">
      <c r="A301" s="63"/>
      <c r="B301" s="71" t="s">
        <v>251</v>
      </c>
      <c r="C301" s="65" t="s">
        <v>2</v>
      </c>
      <c r="D301" s="66">
        <v>1</v>
      </c>
      <c r="E301" s="67"/>
      <c r="F301" s="67"/>
      <c r="G301" s="67"/>
      <c r="H301" s="13"/>
      <c r="I301" s="14"/>
      <c r="J301" s="6"/>
      <c r="K301" s="4"/>
    </row>
    <row r="302" spans="1:11" outlineLevel="1" x14ac:dyDescent="0.25">
      <c r="A302" s="63"/>
      <c r="B302" s="71" t="s">
        <v>252</v>
      </c>
      <c r="C302" s="65" t="s">
        <v>2</v>
      </c>
      <c r="D302" s="66">
        <v>1</v>
      </c>
      <c r="E302" s="67"/>
      <c r="F302" s="67"/>
      <c r="G302" s="67"/>
      <c r="H302" s="13"/>
      <c r="I302" s="14"/>
      <c r="J302" s="6"/>
      <c r="K302" s="4"/>
    </row>
    <row r="303" spans="1:11" outlineLevel="1" x14ac:dyDescent="0.25">
      <c r="A303" s="63"/>
      <c r="B303" s="71" t="s">
        <v>253</v>
      </c>
      <c r="C303" s="65" t="s">
        <v>2</v>
      </c>
      <c r="D303" s="66">
        <v>1</v>
      </c>
      <c r="E303" s="67"/>
      <c r="F303" s="67"/>
      <c r="G303" s="67"/>
      <c r="H303" s="13"/>
      <c r="I303" s="14"/>
      <c r="J303" s="6"/>
      <c r="K303" s="4"/>
    </row>
    <row r="304" spans="1:11" outlineLevel="1" x14ac:dyDescent="0.25">
      <c r="A304" s="63"/>
      <c r="B304" s="71" t="s">
        <v>254</v>
      </c>
      <c r="C304" s="65" t="s">
        <v>2</v>
      </c>
      <c r="D304" s="66">
        <v>1</v>
      </c>
      <c r="E304" s="67"/>
      <c r="F304" s="67"/>
      <c r="G304" s="67"/>
      <c r="H304" s="13"/>
      <c r="I304" s="14"/>
      <c r="J304" s="6"/>
      <c r="K304" s="4"/>
    </row>
    <row r="305" spans="1:11" outlineLevel="1" x14ac:dyDescent="0.25">
      <c r="A305" s="63"/>
      <c r="B305" s="71" t="s">
        <v>255</v>
      </c>
      <c r="C305" s="65" t="s">
        <v>2</v>
      </c>
      <c r="D305" s="66">
        <v>1</v>
      </c>
      <c r="E305" s="67"/>
      <c r="F305" s="67"/>
      <c r="G305" s="67"/>
      <c r="H305" s="13"/>
      <c r="I305" s="14"/>
      <c r="J305" s="6"/>
      <c r="K305" s="4"/>
    </row>
    <row r="306" spans="1:11" outlineLevel="1" x14ac:dyDescent="0.25">
      <c r="A306" s="63"/>
      <c r="B306" s="71" t="s">
        <v>256</v>
      </c>
      <c r="C306" s="65" t="s">
        <v>2</v>
      </c>
      <c r="D306" s="66">
        <v>1</v>
      </c>
      <c r="E306" s="67"/>
      <c r="F306" s="67"/>
      <c r="G306" s="67"/>
      <c r="H306" s="13"/>
      <c r="I306" s="14"/>
      <c r="J306" s="6"/>
      <c r="K306" s="4"/>
    </row>
    <row r="307" spans="1:11" outlineLevel="1" x14ac:dyDescent="0.25">
      <c r="A307" s="63"/>
      <c r="B307" s="71"/>
      <c r="C307" s="65"/>
      <c r="D307" s="66"/>
      <c r="E307" s="67"/>
      <c r="F307" s="67"/>
      <c r="G307" s="67"/>
      <c r="H307" s="13"/>
      <c r="I307" s="14"/>
      <c r="J307" s="6"/>
      <c r="K307" s="4"/>
    </row>
    <row r="308" spans="1:11" outlineLevel="1" x14ac:dyDescent="0.25">
      <c r="A308" s="63" t="s">
        <v>257</v>
      </c>
      <c r="B308" s="84" t="s">
        <v>399</v>
      </c>
      <c r="C308" s="65"/>
      <c r="D308" s="66"/>
      <c r="E308" s="67"/>
      <c r="F308" s="67"/>
      <c r="G308" s="67"/>
      <c r="H308" s="13"/>
      <c r="I308" s="14"/>
      <c r="J308" s="6"/>
      <c r="K308" s="4"/>
    </row>
    <row r="309" spans="1:11" outlineLevel="1" x14ac:dyDescent="0.25">
      <c r="A309" s="63"/>
      <c r="B309" s="71"/>
      <c r="C309" s="65"/>
      <c r="D309" s="66"/>
      <c r="E309" s="67"/>
      <c r="F309" s="67"/>
      <c r="G309" s="67"/>
      <c r="H309" s="13"/>
      <c r="I309" s="14"/>
      <c r="J309" s="6"/>
      <c r="K309" s="4"/>
    </row>
    <row r="310" spans="1:11" outlineLevel="1" x14ac:dyDescent="0.25">
      <c r="A310" s="63"/>
      <c r="B310" s="71" t="s">
        <v>258</v>
      </c>
      <c r="C310" s="65"/>
      <c r="D310" s="66"/>
      <c r="E310" s="67"/>
      <c r="F310" s="67"/>
      <c r="G310" s="67"/>
      <c r="H310" s="13"/>
      <c r="I310" s="14"/>
      <c r="J310" s="6"/>
      <c r="K310" s="4"/>
    </row>
    <row r="311" spans="1:11" outlineLevel="1" x14ac:dyDescent="0.25">
      <c r="A311" s="63"/>
      <c r="B311" s="71" t="s">
        <v>259</v>
      </c>
      <c r="C311" s="65" t="s">
        <v>2</v>
      </c>
      <c r="D311" s="66">
        <v>1</v>
      </c>
      <c r="E311" s="67"/>
      <c r="F311" s="67"/>
      <c r="G311" s="67"/>
      <c r="H311" s="13"/>
      <c r="I311" s="14"/>
      <c r="J311" s="6"/>
      <c r="K311" s="4"/>
    </row>
    <row r="312" spans="1:11" outlineLevel="1" x14ac:dyDescent="0.25">
      <c r="A312" s="63"/>
      <c r="B312" s="71" t="s">
        <v>260</v>
      </c>
      <c r="C312" s="65" t="s">
        <v>2</v>
      </c>
      <c r="D312" s="66">
        <v>1</v>
      </c>
      <c r="E312" s="67"/>
      <c r="F312" s="67"/>
      <c r="G312" s="67"/>
      <c r="H312" s="13"/>
      <c r="I312" s="14"/>
      <c r="J312" s="6"/>
      <c r="K312" s="4"/>
    </row>
    <row r="313" spans="1:11" outlineLevel="1" x14ac:dyDescent="0.25">
      <c r="A313" s="63"/>
      <c r="B313" s="71" t="s">
        <v>413</v>
      </c>
      <c r="C313" s="65" t="s">
        <v>2</v>
      </c>
      <c r="D313" s="66">
        <v>1</v>
      </c>
      <c r="E313" s="67"/>
      <c r="F313" s="67"/>
      <c r="G313" s="67"/>
      <c r="H313" s="13"/>
      <c r="I313" s="14"/>
      <c r="J313" s="6"/>
      <c r="K313" s="4"/>
    </row>
    <row r="314" spans="1:11" outlineLevel="1" x14ac:dyDescent="0.25">
      <c r="A314" s="63"/>
      <c r="B314" s="71" t="s">
        <v>261</v>
      </c>
      <c r="C314" s="65" t="s">
        <v>2</v>
      </c>
      <c r="D314" s="66">
        <v>1</v>
      </c>
      <c r="E314" s="67"/>
      <c r="F314" s="67"/>
      <c r="G314" s="67"/>
      <c r="H314" s="13"/>
      <c r="I314" s="14"/>
      <c r="J314" s="6"/>
      <c r="K314" s="4"/>
    </row>
    <row r="315" spans="1:11" outlineLevel="1" x14ac:dyDescent="0.25">
      <c r="A315" s="63"/>
      <c r="B315" s="71" t="s">
        <v>262</v>
      </c>
      <c r="C315" s="65" t="s">
        <v>2</v>
      </c>
      <c r="D315" s="66">
        <v>1</v>
      </c>
      <c r="E315" s="67"/>
      <c r="F315" s="67"/>
      <c r="G315" s="67"/>
      <c r="H315" s="13"/>
      <c r="I315" s="14"/>
      <c r="J315" s="6"/>
      <c r="K315" s="4"/>
    </row>
    <row r="316" spans="1:11" outlineLevel="1" x14ac:dyDescent="0.25">
      <c r="A316" s="63"/>
      <c r="B316" s="71" t="s">
        <v>263</v>
      </c>
      <c r="C316" s="65" t="s">
        <v>2</v>
      </c>
      <c r="D316" s="66">
        <v>1</v>
      </c>
      <c r="E316" s="67"/>
      <c r="F316" s="67"/>
      <c r="G316" s="67"/>
      <c r="H316" s="13"/>
      <c r="I316" s="14"/>
      <c r="J316" s="6"/>
      <c r="K316" s="4"/>
    </row>
    <row r="317" spans="1:11" outlineLevel="1" x14ac:dyDescent="0.25">
      <c r="A317" s="63"/>
      <c r="B317" s="71" t="s">
        <v>264</v>
      </c>
      <c r="C317" s="65" t="s">
        <v>2</v>
      </c>
      <c r="D317" s="66">
        <v>1</v>
      </c>
      <c r="E317" s="67"/>
      <c r="F317" s="67"/>
      <c r="G317" s="67"/>
      <c r="H317" s="13"/>
      <c r="I317" s="14"/>
      <c r="J317" s="6"/>
      <c r="K317" s="4"/>
    </row>
    <row r="318" spans="1:11" outlineLevel="1" x14ac:dyDescent="0.25">
      <c r="A318" s="63"/>
      <c r="B318" s="71"/>
      <c r="C318" s="65"/>
      <c r="D318" s="66"/>
      <c r="E318" s="67"/>
      <c r="F318" s="67"/>
      <c r="G318" s="67"/>
      <c r="H318" s="13"/>
      <c r="I318" s="14"/>
      <c r="J318" s="6"/>
      <c r="K318" s="4"/>
    </row>
    <row r="319" spans="1:11" outlineLevel="1" x14ac:dyDescent="0.25">
      <c r="A319" s="63" t="s">
        <v>265</v>
      </c>
      <c r="B319" s="84" t="s">
        <v>92</v>
      </c>
      <c r="C319" s="65"/>
      <c r="D319" s="66"/>
      <c r="E319" s="67"/>
      <c r="F319" s="67"/>
      <c r="G319" s="67"/>
      <c r="H319" s="13"/>
      <c r="I319" s="14"/>
      <c r="J319" s="6"/>
      <c r="K319" s="4"/>
    </row>
    <row r="320" spans="1:11" outlineLevel="1" x14ac:dyDescent="0.25">
      <c r="A320" s="63"/>
      <c r="B320" s="84"/>
      <c r="C320" s="65"/>
      <c r="D320" s="66"/>
      <c r="E320" s="67"/>
      <c r="F320" s="67"/>
      <c r="G320" s="67"/>
      <c r="H320" s="13"/>
      <c r="I320" s="14"/>
      <c r="J320" s="6"/>
      <c r="K320" s="4"/>
    </row>
    <row r="321" spans="1:11" outlineLevel="1" x14ac:dyDescent="0.25">
      <c r="A321" s="63"/>
      <c r="B321" s="64" t="s">
        <v>192</v>
      </c>
      <c r="C321" s="65" t="s">
        <v>2</v>
      </c>
      <c r="D321" s="66">
        <v>1</v>
      </c>
      <c r="E321" s="67"/>
      <c r="F321" s="67"/>
      <c r="G321" s="67"/>
      <c r="H321" s="13"/>
      <c r="I321" s="14"/>
      <c r="J321" s="6"/>
      <c r="K321" s="4"/>
    </row>
    <row r="322" spans="1:11" ht="28.8" outlineLevel="1" x14ac:dyDescent="0.3">
      <c r="A322" s="63"/>
      <c r="B322" s="79" t="s">
        <v>93</v>
      </c>
      <c r="C322" s="65"/>
      <c r="D322" s="66"/>
      <c r="E322" s="67"/>
      <c r="F322" s="67"/>
      <c r="G322" s="67"/>
      <c r="H322" s="13"/>
      <c r="I322" s="14"/>
      <c r="J322" s="6"/>
      <c r="K322" s="4"/>
    </row>
    <row r="323" spans="1:11" outlineLevel="1" x14ac:dyDescent="0.25">
      <c r="A323" s="63"/>
      <c r="B323" s="64"/>
      <c r="C323" s="65"/>
      <c r="D323" s="66"/>
      <c r="E323" s="67"/>
      <c r="F323" s="67"/>
      <c r="G323" s="67"/>
      <c r="H323" s="13"/>
      <c r="I323" s="14"/>
      <c r="J323" s="6"/>
      <c r="K323" s="4"/>
    </row>
    <row r="324" spans="1:11" ht="27.6" outlineLevel="1" x14ac:dyDescent="0.25">
      <c r="A324" s="63"/>
      <c r="B324" s="64" t="s">
        <v>400</v>
      </c>
      <c r="C324" s="65"/>
      <c r="D324" s="66"/>
      <c r="E324" s="67"/>
      <c r="F324" s="67"/>
      <c r="G324" s="67"/>
      <c r="H324" s="13"/>
      <c r="I324" s="14"/>
      <c r="J324" s="6"/>
      <c r="K324" s="4"/>
    </row>
    <row r="325" spans="1:11" outlineLevel="1" x14ac:dyDescent="0.25">
      <c r="A325" s="63"/>
      <c r="B325" s="91"/>
      <c r="C325" s="92"/>
      <c r="D325" s="93"/>
      <c r="E325" s="94"/>
      <c r="F325" s="67"/>
      <c r="G325" s="67" t="str">
        <f t="shared" ref="G325" si="3">IF(E325="","",E325*F325)</f>
        <v/>
      </c>
      <c r="H325" s="13"/>
      <c r="I325" s="14"/>
      <c r="J325" s="6"/>
      <c r="K325" s="4"/>
    </row>
    <row r="326" spans="1:11" outlineLevel="1" x14ac:dyDescent="0.25">
      <c r="A326" s="63"/>
      <c r="B326" s="95" t="s">
        <v>607</v>
      </c>
      <c r="C326" s="92"/>
      <c r="D326" s="93"/>
      <c r="E326" s="94"/>
      <c r="F326" s="67"/>
      <c r="G326" s="133">
        <f>SUM(G167:G325)</f>
        <v>0</v>
      </c>
      <c r="H326" s="13"/>
      <c r="I326" s="14"/>
      <c r="J326" s="6"/>
      <c r="K326" s="4"/>
    </row>
    <row r="327" spans="1:11" outlineLevel="1" x14ac:dyDescent="0.25">
      <c r="A327" s="63"/>
      <c r="B327" s="71"/>
      <c r="C327" s="65"/>
      <c r="D327" s="66"/>
      <c r="E327" s="67"/>
      <c r="F327" s="67"/>
      <c r="G327" s="67"/>
      <c r="H327" s="13"/>
      <c r="I327" s="14"/>
      <c r="J327" s="6"/>
      <c r="K327" s="4"/>
    </row>
    <row r="328" spans="1:11" outlineLevel="1" x14ac:dyDescent="0.25">
      <c r="A328" s="63" t="s">
        <v>614</v>
      </c>
      <c r="B328" s="68" t="s">
        <v>650</v>
      </c>
      <c r="C328" s="65"/>
      <c r="D328" s="66"/>
      <c r="E328" s="67"/>
      <c r="F328" s="67"/>
      <c r="G328" s="67"/>
      <c r="H328" s="13"/>
      <c r="I328" s="14"/>
      <c r="J328" s="6"/>
      <c r="K328" s="4"/>
    </row>
    <row r="329" spans="1:11" outlineLevel="1" x14ac:dyDescent="0.25">
      <c r="A329" s="63"/>
      <c r="B329" s="71"/>
      <c r="C329" s="65"/>
      <c r="D329" s="66"/>
      <c r="E329" s="67"/>
      <c r="F329" s="67"/>
      <c r="G329" s="67"/>
      <c r="H329" s="13"/>
      <c r="I329" s="14"/>
      <c r="J329" s="6"/>
      <c r="K329" s="4"/>
    </row>
    <row r="330" spans="1:11" outlineLevel="1" x14ac:dyDescent="0.25">
      <c r="A330" s="63"/>
      <c r="B330" s="71" t="s">
        <v>266</v>
      </c>
      <c r="C330" s="65"/>
      <c r="D330" s="66"/>
      <c r="E330" s="67"/>
      <c r="F330" s="67"/>
      <c r="G330" s="67"/>
      <c r="H330" s="13"/>
      <c r="I330" s="14"/>
      <c r="J330" s="6"/>
      <c r="K330" s="4"/>
    </row>
    <row r="331" spans="1:11" outlineLevel="1" x14ac:dyDescent="0.25">
      <c r="A331" s="63"/>
      <c r="B331" s="64" t="s">
        <v>139</v>
      </c>
      <c r="C331" s="65" t="s">
        <v>1</v>
      </c>
      <c r="D331" s="66">
        <v>103</v>
      </c>
      <c r="E331" s="67"/>
      <c r="F331" s="67"/>
      <c r="G331" s="67"/>
      <c r="H331" s="13"/>
      <c r="I331" s="14"/>
      <c r="J331" s="6"/>
      <c r="K331" s="4"/>
    </row>
    <row r="332" spans="1:11" outlineLevel="1" x14ac:dyDescent="0.25">
      <c r="A332" s="63"/>
      <c r="B332" s="64" t="s">
        <v>140</v>
      </c>
      <c r="C332" s="65" t="s">
        <v>1</v>
      </c>
      <c r="D332" s="66">
        <v>102</v>
      </c>
      <c r="E332" s="67"/>
      <c r="F332" s="67"/>
      <c r="G332" s="67"/>
      <c r="H332" s="13"/>
      <c r="I332" s="14"/>
      <c r="J332" s="6"/>
      <c r="K332" s="4"/>
    </row>
    <row r="333" spans="1:11" outlineLevel="1" x14ac:dyDescent="0.25">
      <c r="A333" s="63"/>
      <c r="B333" s="64" t="s">
        <v>296</v>
      </c>
      <c r="C333" s="65" t="s">
        <v>1</v>
      </c>
      <c r="D333" s="66">
        <v>54</v>
      </c>
      <c r="E333" s="67"/>
      <c r="F333" s="67"/>
      <c r="G333" s="67"/>
      <c r="H333" s="13"/>
      <c r="I333" s="14"/>
      <c r="J333" s="6"/>
      <c r="K333" s="4"/>
    </row>
    <row r="334" spans="1:11" outlineLevel="1" x14ac:dyDescent="0.25">
      <c r="A334" s="63"/>
      <c r="B334" s="64" t="s">
        <v>141</v>
      </c>
      <c r="C334" s="65" t="s">
        <v>1</v>
      </c>
      <c r="D334" s="66">
        <v>130</v>
      </c>
      <c r="E334" s="67"/>
      <c r="F334" s="67"/>
      <c r="G334" s="67"/>
      <c r="H334" s="13"/>
      <c r="I334" s="14"/>
      <c r="J334" s="6"/>
      <c r="K334" s="4"/>
    </row>
    <row r="335" spans="1:11" outlineLevel="1" x14ac:dyDescent="0.25">
      <c r="A335" s="63"/>
      <c r="B335" s="64" t="s">
        <v>145</v>
      </c>
      <c r="C335" s="65" t="s">
        <v>1</v>
      </c>
      <c r="D335" s="66">
        <v>123</v>
      </c>
      <c r="E335" s="67"/>
      <c r="F335" s="67"/>
      <c r="G335" s="67"/>
      <c r="H335" s="13"/>
      <c r="I335" s="14"/>
      <c r="J335" s="6"/>
      <c r="K335" s="4"/>
    </row>
    <row r="336" spans="1:11" outlineLevel="1" x14ac:dyDescent="0.25">
      <c r="A336" s="63"/>
      <c r="B336" s="71"/>
      <c r="C336" s="65"/>
      <c r="D336" s="66"/>
      <c r="E336" s="67"/>
      <c r="F336" s="67"/>
      <c r="G336" s="67"/>
      <c r="H336" s="13"/>
      <c r="I336" s="14"/>
      <c r="J336" s="6"/>
      <c r="K336" s="4"/>
    </row>
    <row r="337" spans="1:11" outlineLevel="1" x14ac:dyDescent="0.25">
      <c r="A337" s="63"/>
      <c r="B337" s="64" t="s">
        <v>460</v>
      </c>
      <c r="C337" s="65"/>
      <c r="D337" s="66"/>
      <c r="E337" s="67"/>
      <c r="F337" s="67"/>
      <c r="G337" s="67"/>
      <c r="H337" s="13"/>
      <c r="I337" s="14"/>
      <c r="J337" s="6"/>
      <c r="K337" s="4"/>
    </row>
    <row r="338" spans="1:11" outlineLevel="1" x14ac:dyDescent="0.25">
      <c r="A338" s="63"/>
      <c r="B338" s="64" t="s">
        <v>139</v>
      </c>
      <c r="C338" s="65" t="s">
        <v>1</v>
      </c>
      <c r="D338" s="66">
        <v>103</v>
      </c>
      <c r="E338" s="67"/>
      <c r="F338" s="67"/>
      <c r="G338" s="67"/>
      <c r="H338" s="13"/>
      <c r="I338" s="14"/>
      <c r="J338" s="6"/>
      <c r="K338" s="4"/>
    </row>
    <row r="339" spans="1:11" outlineLevel="1" x14ac:dyDescent="0.25">
      <c r="A339" s="63"/>
      <c r="B339" s="64" t="s">
        <v>140</v>
      </c>
      <c r="C339" s="65" t="s">
        <v>1</v>
      </c>
      <c r="D339" s="66">
        <v>102</v>
      </c>
      <c r="E339" s="67"/>
      <c r="F339" s="67"/>
      <c r="G339" s="67"/>
      <c r="H339" s="13"/>
      <c r="I339" s="14"/>
      <c r="J339" s="6"/>
      <c r="K339" s="4"/>
    </row>
    <row r="340" spans="1:11" outlineLevel="1" x14ac:dyDescent="0.25">
      <c r="A340" s="63"/>
      <c r="B340" s="64" t="s">
        <v>296</v>
      </c>
      <c r="C340" s="65" t="s">
        <v>1</v>
      </c>
      <c r="D340" s="66">
        <v>54</v>
      </c>
      <c r="E340" s="67"/>
      <c r="F340" s="67"/>
      <c r="G340" s="67"/>
      <c r="H340" s="13"/>
      <c r="I340" s="14"/>
      <c r="J340" s="6"/>
      <c r="K340" s="4"/>
    </row>
    <row r="341" spans="1:11" outlineLevel="1" x14ac:dyDescent="0.25">
      <c r="A341" s="63"/>
      <c r="B341" s="64" t="s">
        <v>141</v>
      </c>
      <c r="C341" s="65" t="s">
        <v>1</v>
      </c>
      <c r="D341" s="66">
        <v>130</v>
      </c>
      <c r="E341" s="67"/>
      <c r="F341" s="67"/>
      <c r="G341" s="67"/>
      <c r="H341" s="13"/>
      <c r="I341" s="14"/>
      <c r="J341" s="6"/>
      <c r="K341" s="4"/>
    </row>
    <row r="342" spans="1:11" outlineLevel="1" x14ac:dyDescent="0.25">
      <c r="A342" s="63"/>
      <c r="B342" s="64" t="s">
        <v>145</v>
      </c>
      <c r="C342" s="65" t="s">
        <v>1</v>
      </c>
      <c r="D342" s="66">
        <v>123</v>
      </c>
      <c r="E342" s="67"/>
      <c r="F342" s="67"/>
      <c r="G342" s="67"/>
      <c r="H342" s="13"/>
      <c r="I342" s="14"/>
      <c r="J342" s="6"/>
      <c r="K342" s="4"/>
    </row>
    <row r="343" spans="1:11" outlineLevel="1" x14ac:dyDescent="0.25">
      <c r="A343" s="63"/>
      <c r="B343" s="64"/>
      <c r="C343" s="65"/>
      <c r="D343" s="66"/>
      <c r="E343" s="67"/>
      <c r="F343" s="67"/>
      <c r="G343" s="67"/>
      <c r="H343" s="13"/>
      <c r="I343" s="14"/>
      <c r="J343" s="6"/>
      <c r="K343" s="4"/>
    </row>
    <row r="344" spans="1:11" outlineLevel="1" x14ac:dyDescent="0.25">
      <c r="A344" s="63"/>
      <c r="B344" s="71" t="s">
        <v>267</v>
      </c>
      <c r="C344" s="65" t="s">
        <v>7</v>
      </c>
      <c r="D344" s="66">
        <v>1</v>
      </c>
      <c r="E344" s="67"/>
      <c r="F344" s="67"/>
      <c r="G344" s="67"/>
      <c r="H344" s="13"/>
      <c r="I344" s="14"/>
      <c r="J344" s="6"/>
      <c r="K344" s="4"/>
    </row>
    <row r="345" spans="1:11" outlineLevel="1" x14ac:dyDescent="0.25">
      <c r="A345" s="63"/>
      <c r="B345" s="71" t="s">
        <v>175</v>
      </c>
      <c r="C345" s="65" t="s">
        <v>7</v>
      </c>
      <c r="D345" s="66">
        <v>1</v>
      </c>
      <c r="E345" s="67"/>
      <c r="F345" s="67"/>
      <c r="G345" s="67"/>
      <c r="H345" s="13"/>
      <c r="I345" s="14"/>
      <c r="J345" s="6"/>
      <c r="K345" s="4"/>
    </row>
    <row r="346" spans="1:11" outlineLevel="1" x14ac:dyDescent="0.25">
      <c r="A346" s="63"/>
      <c r="B346" s="71" t="s">
        <v>268</v>
      </c>
      <c r="C346" s="65" t="s">
        <v>7</v>
      </c>
      <c r="D346" s="66">
        <f>16+6+3</f>
        <v>25</v>
      </c>
      <c r="E346" s="67"/>
      <c r="F346" s="67"/>
      <c r="G346" s="67"/>
      <c r="H346" s="13"/>
      <c r="I346" s="14"/>
      <c r="J346" s="6"/>
      <c r="K346" s="4"/>
    </row>
    <row r="347" spans="1:11" outlineLevel="1" x14ac:dyDescent="0.25">
      <c r="A347" s="63"/>
      <c r="B347" s="71" t="s">
        <v>582</v>
      </c>
      <c r="C347" s="65" t="s">
        <v>7</v>
      </c>
      <c r="D347" s="66">
        <f>16+6+3</f>
        <v>25</v>
      </c>
      <c r="E347" s="67"/>
      <c r="F347" s="67"/>
      <c r="G347" s="67"/>
      <c r="H347" s="13"/>
      <c r="I347" s="14"/>
      <c r="J347" s="6"/>
      <c r="K347" s="4"/>
    </row>
    <row r="348" spans="1:11" outlineLevel="1" x14ac:dyDescent="0.25">
      <c r="A348" s="63"/>
      <c r="B348" s="91"/>
      <c r="C348" s="92"/>
      <c r="D348" s="93"/>
      <c r="E348" s="94"/>
      <c r="F348" s="67"/>
      <c r="G348" s="67" t="str">
        <f t="shared" ref="G348" si="4">IF(E348="","",E348*F348)</f>
        <v/>
      </c>
      <c r="H348" s="13"/>
      <c r="I348" s="14"/>
      <c r="J348" s="6"/>
      <c r="K348" s="4"/>
    </row>
    <row r="349" spans="1:11" outlineLevel="1" x14ac:dyDescent="0.25">
      <c r="A349" s="63"/>
      <c r="B349" s="95" t="s">
        <v>607</v>
      </c>
      <c r="C349" s="92"/>
      <c r="D349" s="93"/>
      <c r="E349" s="94"/>
      <c r="F349" s="67"/>
      <c r="G349" s="133">
        <f>SUM(G328:G348)</f>
        <v>0</v>
      </c>
      <c r="H349" s="13"/>
      <c r="I349" s="14"/>
      <c r="J349" s="6"/>
      <c r="K349" s="4"/>
    </row>
    <row r="350" spans="1:11" outlineLevel="1" x14ac:dyDescent="0.25">
      <c r="A350" s="63"/>
      <c r="B350" s="71"/>
      <c r="C350" s="65"/>
      <c r="D350" s="66"/>
      <c r="E350" s="67"/>
      <c r="F350" s="67"/>
      <c r="G350" s="67"/>
      <c r="H350" s="13"/>
      <c r="I350" s="14"/>
      <c r="J350" s="6"/>
      <c r="K350" s="4"/>
    </row>
    <row r="351" spans="1:11" outlineLevel="1" x14ac:dyDescent="0.25">
      <c r="A351" s="63" t="s">
        <v>615</v>
      </c>
      <c r="B351" s="68" t="s">
        <v>663</v>
      </c>
      <c r="C351" s="65"/>
      <c r="D351" s="66"/>
      <c r="E351" s="67"/>
      <c r="F351" s="67"/>
      <c r="G351" s="67"/>
      <c r="H351" s="13"/>
      <c r="I351" s="14"/>
      <c r="J351" s="6"/>
      <c r="K351" s="4"/>
    </row>
    <row r="352" spans="1:11" outlineLevel="1" x14ac:dyDescent="0.25">
      <c r="A352" s="63"/>
      <c r="B352" s="71"/>
      <c r="C352" s="65"/>
      <c r="D352" s="66"/>
      <c r="E352" s="67"/>
      <c r="F352" s="67"/>
      <c r="G352" s="67"/>
      <c r="H352" s="13"/>
      <c r="I352" s="14"/>
      <c r="J352" s="6"/>
      <c r="K352" s="4"/>
    </row>
    <row r="353" spans="1:11" outlineLevel="1" x14ac:dyDescent="0.25">
      <c r="A353" s="63"/>
      <c r="B353" s="71" t="s">
        <v>235</v>
      </c>
      <c r="C353" s="65"/>
      <c r="D353" s="66"/>
      <c r="E353" s="67"/>
      <c r="F353" s="67"/>
      <c r="G353" s="67"/>
      <c r="H353" s="13"/>
      <c r="I353" s="14"/>
      <c r="J353" s="6"/>
      <c r="K353" s="4"/>
    </row>
    <row r="354" spans="1:11" outlineLevel="1" x14ac:dyDescent="0.25">
      <c r="A354" s="63"/>
      <c r="B354" s="64" t="s">
        <v>237</v>
      </c>
      <c r="C354" s="65" t="s">
        <v>1</v>
      </c>
      <c r="D354" s="66">
        <v>22</v>
      </c>
      <c r="E354" s="67"/>
      <c r="F354" s="67"/>
      <c r="G354" s="67"/>
      <c r="H354" s="13"/>
      <c r="I354" s="14"/>
      <c r="J354" s="6"/>
      <c r="K354" s="4"/>
    </row>
    <row r="355" spans="1:11" outlineLevel="1" x14ac:dyDescent="0.25">
      <c r="A355" s="63"/>
      <c r="B355" s="64" t="s">
        <v>238</v>
      </c>
      <c r="C355" s="65" t="s">
        <v>1</v>
      </c>
      <c r="D355" s="66">
        <v>8</v>
      </c>
      <c r="E355" s="67"/>
      <c r="F355" s="67"/>
      <c r="G355" s="67"/>
      <c r="H355" s="13"/>
      <c r="I355" s="14"/>
      <c r="J355" s="6"/>
      <c r="K355" s="4"/>
    </row>
    <row r="356" spans="1:11" outlineLevel="1" x14ac:dyDescent="0.25">
      <c r="A356" s="63"/>
      <c r="B356" s="64" t="s">
        <v>239</v>
      </c>
      <c r="C356" s="65" t="s">
        <v>1</v>
      </c>
      <c r="D356" s="66">
        <v>76</v>
      </c>
      <c r="E356" s="67"/>
      <c r="F356" s="67"/>
      <c r="G356" s="67"/>
      <c r="H356" s="13"/>
      <c r="I356" s="14"/>
      <c r="J356" s="6"/>
      <c r="K356" s="4"/>
    </row>
    <row r="357" spans="1:11" outlineLevel="1" x14ac:dyDescent="0.25">
      <c r="A357" s="63"/>
      <c r="B357" s="64" t="s">
        <v>240</v>
      </c>
      <c r="C357" s="65" t="s">
        <v>1</v>
      </c>
      <c r="D357" s="66">
        <v>40</v>
      </c>
      <c r="E357" s="67"/>
      <c r="F357" s="67"/>
      <c r="G357" s="67"/>
      <c r="H357" s="13"/>
      <c r="I357" s="14"/>
      <c r="J357" s="6"/>
      <c r="K357" s="4"/>
    </row>
    <row r="358" spans="1:11" outlineLevel="1" x14ac:dyDescent="0.25">
      <c r="A358" s="63"/>
      <c r="B358" s="71"/>
      <c r="C358" s="65"/>
      <c r="D358" s="66"/>
      <c r="E358" s="67"/>
      <c r="F358" s="67"/>
      <c r="G358" s="67"/>
      <c r="H358" s="13"/>
      <c r="I358" s="14"/>
      <c r="J358" s="6"/>
      <c r="K358" s="4"/>
    </row>
    <row r="359" spans="1:11" outlineLevel="1" x14ac:dyDescent="0.25">
      <c r="A359" s="63"/>
      <c r="B359" s="71" t="s">
        <v>412</v>
      </c>
      <c r="C359" s="65"/>
      <c r="D359" s="66"/>
      <c r="E359" s="67"/>
      <c r="F359" s="67"/>
      <c r="G359" s="67"/>
      <c r="H359" s="13"/>
      <c r="I359" s="14"/>
      <c r="J359" s="6"/>
      <c r="K359" s="4"/>
    </row>
    <row r="360" spans="1:11" outlineLevel="1" x14ac:dyDescent="0.25">
      <c r="A360" s="63"/>
      <c r="B360" s="64" t="s">
        <v>237</v>
      </c>
      <c r="C360" s="65" t="s">
        <v>1</v>
      </c>
      <c r="D360" s="66">
        <v>22</v>
      </c>
      <c r="E360" s="67"/>
      <c r="F360" s="67"/>
      <c r="G360" s="67"/>
      <c r="H360" s="13"/>
      <c r="I360" s="14"/>
      <c r="J360" s="6"/>
      <c r="K360" s="4"/>
    </row>
    <row r="361" spans="1:11" outlineLevel="1" x14ac:dyDescent="0.25">
      <c r="A361" s="63"/>
      <c r="B361" s="64" t="s">
        <v>238</v>
      </c>
      <c r="C361" s="65" t="s">
        <v>1</v>
      </c>
      <c r="D361" s="66">
        <v>8</v>
      </c>
      <c r="E361" s="67"/>
      <c r="F361" s="67"/>
      <c r="G361" s="67"/>
      <c r="H361" s="13"/>
      <c r="I361" s="14"/>
      <c r="J361" s="6"/>
      <c r="K361" s="4"/>
    </row>
    <row r="362" spans="1:11" outlineLevel="1" x14ac:dyDescent="0.25">
      <c r="A362" s="63"/>
      <c r="B362" s="64" t="s">
        <v>239</v>
      </c>
      <c r="C362" s="65" t="s">
        <v>1</v>
      </c>
      <c r="D362" s="66">
        <v>76</v>
      </c>
      <c r="E362" s="67"/>
      <c r="F362" s="67"/>
      <c r="G362" s="67"/>
      <c r="H362" s="13"/>
      <c r="I362" s="14"/>
      <c r="J362" s="6"/>
      <c r="K362" s="4"/>
    </row>
    <row r="363" spans="1:11" outlineLevel="1" x14ac:dyDescent="0.25">
      <c r="A363" s="63"/>
      <c r="B363" s="64" t="s">
        <v>240</v>
      </c>
      <c r="C363" s="65" t="s">
        <v>1</v>
      </c>
      <c r="D363" s="66">
        <v>40</v>
      </c>
      <c r="E363" s="67"/>
      <c r="F363" s="67"/>
      <c r="G363" s="67"/>
      <c r="H363" s="13"/>
      <c r="I363" s="14"/>
      <c r="J363" s="6"/>
      <c r="K363" s="4"/>
    </row>
    <row r="364" spans="1:11" outlineLevel="1" x14ac:dyDescent="0.25">
      <c r="A364" s="63"/>
      <c r="B364" s="64"/>
      <c r="C364" s="65"/>
      <c r="D364" s="66"/>
      <c r="E364" s="67"/>
      <c r="F364" s="67"/>
      <c r="G364" s="67"/>
      <c r="H364" s="13"/>
      <c r="I364" s="14"/>
      <c r="J364" s="6"/>
      <c r="K364" s="4"/>
    </row>
    <row r="365" spans="1:11" outlineLevel="1" x14ac:dyDescent="0.25">
      <c r="A365" s="63"/>
      <c r="B365" s="71" t="s">
        <v>267</v>
      </c>
      <c r="C365" s="65" t="s">
        <v>7</v>
      </c>
      <c r="D365" s="66">
        <v>1</v>
      </c>
      <c r="E365" s="67"/>
      <c r="F365" s="67"/>
      <c r="G365" s="67"/>
      <c r="H365" s="13"/>
      <c r="I365" s="14"/>
      <c r="J365" s="6"/>
      <c r="K365" s="4"/>
    </row>
    <row r="366" spans="1:11" outlineLevel="1" x14ac:dyDescent="0.25">
      <c r="A366" s="63"/>
      <c r="B366" s="71" t="s">
        <v>175</v>
      </c>
      <c r="C366" s="65" t="s">
        <v>7</v>
      </c>
      <c r="D366" s="66">
        <v>1</v>
      </c>
      <c r="E366" s="67"/>
      <c r="F366" s="67"/>
      <c r="G366" s="67"/>
      <c r="H366" s="13"/>
      <c r="I366" s="14"/>
      <c r="J366" s="6"/>
      <c r="K366" s="4"/>
    </row>
    <row r="367" spans="1:11" outlineLevel="1" x14ac:dyDescent="0.25">
      <c r="A367" s="63"/>
      <c r="B367" s="71" t="s">
        <v>165</v>
      </c>
      <c r="C367" s="65" t="s">
        <v>7</v>
      </c>
      <c r="D367" s="66">
        <f>3+5</f>
        <v>8</v>
      </c>
      <c r="E367" s="67"/>
      <c r="F367" s="67"/>
      <c r="G367" s="67"/>
      <c r="H367" s="13"/>
      <c r="I367" s="14"/>
      <c r="J367" s="6"/>
      <c r="K367" s="4"/>
    </row>
    <row r="368" spans="1:11" outlineLevel="1" x14ac:dyDescent="0.25">
      <c r="A368" s="63"/>
      <c r="B368" s="91"/>
      <c r="C368" s="92"/>
      <c r="D368" s="93"/>
      <c r="E368" s="94"/>
      <c r="F368" s="67"/>
      <c r="G368" s="67" t="str">
        <f t="shared" ref="G368" si="5">IF(E368="","",E368*F368)</f>
        <v/>
      </c>
      <c r="H368" s="13"/>
      <c r="I368" s="14"/>
      <c r="J368" s="6"/>
      <c r="K368" s="4"/>
    </row>
    <row r="369" spans="1:11" outlineLevel="1" x14ac:dyDescent="0.25">
      <c r="A369" s="63"/>
      <c r="B369" s="95" t="s">
        <v>607</v>
      </c>
      <c r="C369" s="92"/>
      <c r="D369" s="93"/>
      <c r="E369" s="94"/>
      <c r="F369" s="67"/>
      <c r="G369" s="133">
        <f>SUM(G351:G368)</f>
        <v>0</v>
      </c>
      <c r="H369" s="13"/>
      <c r="I369" s="14"/>
      <c r="J369" s="6"/>
      <c r="K369" s="4"/>
    </row>
    <row r="370" spans="1:11" outlineLevel="1" x14ac:dyDescent="0.25">
      <c r="A370" s="63"/>
      <c r="B370" s="71"/>
      <c r="C370" s="65"/>
      <c r="D370" s="66"/>
      <c r="E370" s="67"/>
      <c r="F370" s="67"/>
      <c r="G370" s="67"/>
      <c r="H370" s="13"/>
      <c r="I370" s="14"/>
      <c r="J370" s="6"/>
      <c r="K370" s="4"/>
    </row>
    <row r="371" spans="1:11" outlineLevel="1" x14ac:dyDescent="0.25">
      <c r="A371" s="63" t="s">
        <v>616</v>
      </c>
      <c r="B371" s="68" t="s">
        <v>662</v>
      </c>
      <c r="C371" s="65"/>
      <c r="D371" s="66"/>
      <c r="E371" s="67"/>
      <c r="F371" s="67"/>
      <c r="G371" s="67"/>
      <c r="H371" s="13"/>
      <c r="I371" s="14"/>
      <c r="J371" s="6"/>
      <c r="K371" s="4"/>
    </row>
    <row r="372" spans="1:11" outlineLevel="1" x14ac:dyDescent="0.25">
      <c r="A372" s="63"/>
      <c r="B372" s="71"/>
      <c r="C372" s="65"/>
      <c r="D372" s="66"/>
      <c r="E372" s="67"/>
      <c r="F372" s="67"/>
      <c r="G372" s="67"/>
      <c r="H372" s="13"/>
      <c r="I372" s="14"/>
      <c r="J372" s="6"/>
      <c r="K372" s="4"/>
    </row>
    <row r="373" spans="1:11" outlineLevel="1" x14ac:dyDescent="0.25">
      <c r="A373" s="63"/>
      <c r="B373" s="71" t="s">
        <v>270</v>
      </c>
      <c r="C373" s="65"/>
      <c r="D373" s="66"/>
      <c r="E373" s="67"/>
      <c r="F373" s="67"/>
      <c r="G373" s="67"/>
      <c r="H373" s="13"/>
      <c r="I373" s="14"/>
      <c r="J373" s="6"/>
      <c r="K373" s="4"/>
    </row>
    <row r="374" spans="1:11" outlineLevel="1" x14ac:dyDescent="0.25">
      <c r="A374" s="63"/>
      <c r="B374" s="71" t="s">
        <v>244</v>
      </c>
      <c r="C374" s="65" t="s">
        <v>1</v>
      </c>
      <c r="D374" s="66" t="s">
        <v>585</v>
      </c>
      <c r="E374" s="67"/>
      <c r="F374" s="67"/>
      <c r="G374" s="67"/>
      <c r="H374" s="13"/>
      <c r="I374" s="14"/>
      <c r="J374" s="6"/>
      <c r="K374" s="4"/>
    </row>
    <row r="375" spans="1:11" outlineLevel="1" x14ac:dyDescent="0.25">
      <c r="A375" s="63"/>
      <c r="B375" s="71" t="s">
        <v>247</v>
      </c>
      <c r="C375" s="65" t="s">
        <v>1</v>
      </c>
      <c r="D375" s="66" t="s">
        <v>585</v>
      </c>
      <c r="E375" s="67"/>
      <c r="F375" s="67"/>
      <c r="G375" s="67"/>
      <c r="H375" s="13"/>
      <c r="I375" s="14"/>
      <c r="J375" s="6"/>
      <c r="K375" s="4"/>
    </row>
    <row r="376" spans="1:11" outlineLevel="1" x14ac:dyDescent="0.25">
      <c r="A376" s="63"/>
      <c r="B376" s="71" t="s">
        <v>551</v>
      </c>
      <c r="C376" s="65" t="s">
        <v>1</v>
      </c>
      <c r="D376" s="66" t="s">
        <v>585</v>
      </c>
      <c r="E376" s="67"/>
      <c r="F376" s="67"/>
      <c r="G376" s="67"/>
      <c r="H376" s="13"/>
      <c r="I376" s="14"/>
      <c r="J376" s="6"/>
      <c r="K376" s="4"/>
    </row>
    <row r="377" spans="1:11" outlineLevel="1" x14ac:dyDescent="0.25">
      <c r="A377" s="63"/>
      <c r="B377" s="71" t="s">
        <v>550</v>
      </c>
      <c r="C377" s="65" t="s">
        <v>1</v>
      </c>
      <c r="D377" s="66" t="s">
        <v>585</v>
      </c>
      <c r="E377" s="67"/>
      <c r="F377" s="67"/>
      <c r="G377" s="67"/>
      <c r="H377" s="13"/>
      <c r="I377" s="14"/>
      <c r="J377" s="6"/>
      <c r="K377" s="4"/>
    </row>
    <row r="378" spans="1:11" outlineLevel="1" x14ac:dyDescent="0.25">
      <c r="A378" s="63"/>
      <c r="B378" s="91"/>
      <c r="C378" s="92"/>
      <c r="D378" s="93"/>
      <c r="E378" s="94"/>
      <c r="F378" s="67"/>
      <c r="G378" s="67" t="str">
        <f t="shared" ref="G378" si="6">IF(E378="","",E378*F378)</f>
        <v/>
      </c>
      <c r="H378" s="13"/>
      <c r="I378" s="14"/>
      <c r="J378" s="6"/>
      <c r="K378" s="4"/>
    </row>
    <row r="379" spans="1:11" outlineLevel="1" x14ac:dyDescent="0.25">
      <c r="A379" s="63"/>
      <c r="B379" s="95" t="s">
        <v>607</v>
      </c>
      <c r="C379" s="92"/>
      <c r="D379" s="93"/>
      <c r="E379" s="94"/>
      <c r="F379" s="67"/>
      <c r="G379" s="133">
        <f>SUM(G371:G378)</f>
        <v>0</v>
      </c>
      <c r="H379" s="13"/>
      <c r="I379" s="14"/>
      <c r="J379" s="6"/>
      <c r="K379" s="4"/>
    </row>
    <row r="380" spans="1:11" outlineLevel="1" x14ac:dyDescent="0.25">
      <c r="A380" s="63"/>
      <c r="B380" s="71"/>
      <c r="C380" s="65"/>
      <c r="D380" s="66"/>
      <c r="E380" s="67"/>
      <c r="F380" s="67"/>
      <c r="G380" s="67"/>
      <c r="H380" s="13"/>
      <c r="I380" s="14"/>
      <c r="J380" s="6"/>
      <c r="K380" s="4"/>
    </row>
    <row r="381" spans="1:11" outlineLevel="1" x14ac:dyDescent="0.25">
      <c r="A381" s="148" t="s">
        <v>617</v>
      </c>
      <c r="B381" s="68" t="s">
        <v>271</v>
      </c>
      <c r="C381" s="65"/>
      <c r="D381" s="66"/>
      <c r="E381" s="67"/>
      <c r="F381" s="67"/>
      <c r="G381" s="67"/>
      <c r="H381" s="13"/>
      <c r="I381" s="14"/>
      <c r="J381" s="6"/>
      <c r="K381" s="4"/>
    </row>
    <row r="382" spans="1:11" outlineLevel="1" x14ac:dyDescent="0.25">
      <c r="A382" s="63"/>
      <c r="B382" s="71"/>
      <c r="C382" s="65"/>
      <c r="D382" s="66"/>
      <c r="E382" s="67"/>
      <c r="F382" s="67"/>
      <c r="G382" s="67"/>
      <c r="H382" s="13"/>
      <c r="I382" s="14"/>
      <c r="J382" s="6"/>
      <c r="K382" s="4"/>
    </row>
    <row r="383" spans="1:11" outlineLevel="1" x14ac:dyDescent="0.25">
      <c r="A383" s="63" t="s">
        <v>272</v>
      </c>
      <c r="B383" s="84" t="s">
        <v>273</v>
      </c>
      <c r="C383" s="65"/>
      <c r="D383" s="66"/>
      <c r="E383" s="67"/>
      <c r="F383" s="67"/>
      <c r="G383" s="67"/>
      <c r="H383" s="13"/>
      <c r="I383" s="14"/>
      <c r="J383" s="6"/>
      <c r="K383" s="4"/>
    </row>
    <row r="384" spans="1:11" outlineLevel="1" x14ac:dyDescent="0.25">
      <c r="A384" s="63"/>
      <c r="B384" s="84"/>
      <c r="C384" s="65"/>
      <c r="D384" s="66"/>
      <c r="E384" s="67"/>
      <c r="F384" s="67"/>
      <c r="G384" s="67"/>
      <c r="H384" s="13"/>
      <c r="I384" s="14"/>
      <c r="J384" s="6"/>
      <c r="K384" s="4"/>
    </row>
    <row r="385" spans="1:11" outlineLevel="1" x14ac:dyDescent="0.25">
      <c r="A385" s="63"/>
      <c r="B385" s="71" t="s">
        <v>461</v>
      </c>
      <c r="C385" s="65" t="s">
        <v>7</v>
      </c>
      <c r="D385" s="66">
        <v>13</v>
      </c>
      <c r="E385" s="118"/>
      <c r="F385" s="67"/>
      <c r="G385" s="67"/>
      <c r="H385" s="13"/>
      <c r="I385" s="14"/>
      <c r="J385" s="6"/>
      <c r="K385" s="4"/>
    </row>
    <row r="386" spans="1:11" outlineLevel="1" x14ac:dyDescent="0.25">
      <c r="A386" s="63"/>
      <c r="B386" s="71"/>
      <c r="C386" s="65"/>
      <c r="D386" s="66"/>
      <c r="E386" s="67"/>
      <c r="F386" s="67"/>
      <c r="G386" s="67"/>
      <c r="H386" s="13"/>
      <c r="I386" s="14"/>
      <c r="J386" s="6"/>
      <c r="K386" s="4"/>
    </row>
    <row r="387" spans="1:11" outlineLevel="1" x14ac:dyDescent="0.25">
      <c r="A387" s="63"/>
      <c r="B387" s="71" t="s">
        <v>462</v>
      </c>
      <c r="C387" s="65" t="s">
        <v>7</v>
      </c>
      <c r="D387" s="66">
        <f>1*D385</f>
        <v>13</v>
      </c>
      <c r="E387" s="67"/>
      <c r="F387" s="67"/>
      <c r="G387" s="67"/>
      <c r="H387" s="13"/>
      <c r="I387" s="14"/>
      <c r="J387" s="6"/>
      <c r="K387" s="4"/>
    </row>
    <row r="388" spans="1:11" outlineLevel="1" x14ac:dyDescent="0.25">
      <c r="A388" s="63"/>
      <c r="B388" s="71" t="s">
        <v>463</v>
      </c>
      <c r="C388" s="77"/>
      <c r="D388" s="66"/>
      <c r="E388" s="67"/>
      <c r="F388" s="67"/>
      <c r="G388" s="67"/>
      <c r="H388" s="13"/>
      <c r="I388" s="14"/>
      <c r="J388" s="6"/>
      <c r="K388" s="4"/>
    </row>
    <row r="389" spans="1:11" outlineLevel="1" x14ac:dyDescent="0.25">
      <c r="A389" s="63"/>
      <c r="B389" s="71" t="s">
        <v>464</v>
      </c>
      <c r="C389" s="65" t="s">
        <v>7</v>
      </c>
      <c r="D389" s="66">
        <f>1*D385</f>
        <v>13</v>
      </c>
      <c r="E389" s="67"/>
      <c r="F389" s="67"/>
      <c r="G389" s="67"/>
      <c r="H389" s="13"/>
      <c r="I389" s="14"/>
      <c r="J389" s="6"/>
      <c r="K389" s="4"/>
    </row>
    <row r="390" spans="1:11" outlineLevel="1" x14ac:dyDescent="0.25">
      <c r="A390" s="63"/>
      <c r="B390" s="71" t="s">
        <v>465</v>
      </c>
      <c r="C390" s="65" t="s">
        <v>7</v>
      </c>
      <c r="D390" s="66">
        <f>2*D385</f>
        <v>26</v>
      </c>
      <c r="E390" s="67"/>
      <c r="F390" s="67"/>
      <c r="G390" s="67"/>
      <c r="H390" s="13"/>
      <c r="I390" s="14"/>
      <c r="J390" s="6"/>
      <c r="K390" s="4"/>
    </row>
    <row r="391" spans="1:11" outlineLevel="1" x14ac:dyDescent="0.25">
      <c r="A391" s="63"/>
      <c r="B391" s="71" t="s">
        <v>466</v>
      </c>
      <c r="C391" s="65" t="s">
        <v>7</v>
      </c>
      <c r="D391" s="66">
        <f>2*D385</f>
        <v>26</v>
      </c>
      <c r="E391" s="67"/>
      <c r="F391" s="67"/>
      <c r="G391" s="67"/>
      <c r="H391" s="13"/>
      <c r="I391" s="14"/>
      <c r="J391" s="6"/>
      <c r="K391" s="4"/>
    </row>
    <row r="392" spans="1:11" outlineLevel="1" x14ac:dyDescent="0.25">
      <c r="A392" s="63"/>
      <c r="B392" s="71" t="s">
        <v>467</v>
      </c>
      <c r="C392" s="65" t="s">
        <v>7</v>
      </c>
      <c r="D392" s="66">
        <f>2*D385</f>
        <v>26</v>
      </c>
      <c r="E392" s="67"/>
      <c r="F392" s="67"/>
      <c r="G392" s="67"/>
      <c r="H392" s="13"/>
      <c r="I392" s="14"/>
      <c r="J392" s="6"/>
      <c r="K392" s="4"/>
    </row>
    <row r="393" spans="1:11" outlineLevel="1" x14ac:dyDescent="0.25">
      <c r="A393" s="63"/>
      <c r="B393" s="71" t="s">
        <v>468</v>
      </c>
      <c r="C393" s="65" t="s">
        <v>7</v>
      </c>
      <c r="D393" s="66">
        <f>1*D385</f>
        <v>13</v>
      </c>
      <c r="E393" s="67"/>
      <c r="F393" s="67"/>
      <c r="G393" s="67"/>
      <c r="H393" s="13"/>
      <c r="I393" s="14"/>
      <c r="J393" s="6"/>
      <c r="K393" s="4"/>
    </row>
    <row r="394" spans="1:11" outlineLevel="1" x14ac:dyDescent="0.25">
      <c r="A394" s="63"/>
      <c r="B394" s="71" t="s">
        <v>469</v>
      </c>
      <c r="C394" s="65" t="s">
        <v>7</v>
      </c>
      <c r="D394" s="66">
        <f>1*D385</f>
        <v>13</v>
      </c>
      <c r="E394" s="67"/>
      <c r="F394" s="67"/>
      <c r="G394" s="67"/>
      <c r="H394" s="13"/>
      <c r="I394" s="14"/>
      <c r="J394" s="6"/>
      <c r="K394" s="4"/>
    </row>
    <row r="395" spans="1:11" outlineLevel="1" x14ac:dyDescent="0.25">
      <c r="A395" s="63" t="s">
        <v>269</v>
      </c>
      <c r="B395" s="71" t="s">
        <v>470</v>
      </c>
      <c r="C395" s="65" t="s">
        <v>7</v>
      </c>
      <c r="D395" s="66">
        <f>1*D385</f>
        <v>13</v>
      </c>
      <c r="E395" s="67"/>
      <c r="F395" s="67"/>
      <c r="G395" s="67"/>
      <c r="H395" s="13"/>
      <c r="I395" s="14"/>
      <c r="J395" s="6"/>
      <c r="K395" s="4"/>
    </row>
    <row r="396" spans="1:11" outlineLevel="1" x14ac:dyDescent="0.25">
      <c r="A396" s="63"/>
      <c r="B396" s="71"/>
      <c r="C396" s="65"/>
      <c r="D396" s="66"/>
      <c r="E396" s="67"/>
      <c r="F396" s="67"/>
      <c r="G396" s="67"/>
      <c r="H396" s="13"/>
      <c r="I396" s="14"/>
      <c r="J396" s="6"/>
      <c r="K396" s="4"/>
    </row>
    <row r="397" spans="1:11" outlineLevel="1" x14ac:dyDescent="0.25">
      <c r="A397" s="63" t="s">
        <v>274</v>
      </c>
      <c r="B397" s="84" t="s">
        <v>414</v>
      </c>
      <c r="C397" s="65"/>
      <c r="D397" s="66"/>
      <c r="E397" s="67"/>
      <c r="F397" s="67"/>
      <c r="G397" s="67"/>
      <c r="H397" s="13"/>
      <c r="I397" s="14"/>
      <c r="J397" s="6"/>
      <c r="K397" s="4"/>
    </row>
    <row r="398" spans="1:11" outlineLevel="1" x14ac:dyDescent="0.25">
      <c r="A398" s="63"/>
      <c r="B398" s="71"/>
      <c r="C398" s="65"/>
      <c r="D398" s="66"/>
      <c r="E398" s="67"/>
      <c r="F398" s="67"/>
      <c r="G398" s="67"/>
      <c r="H398" s="13"/>
      <c r="I398" s="14"/>
      <c r="J398" s="6"/>
      <c r="K398" s="4"/>
    </row>
    <row r="399" spans="1:11" outlineLevel="1" x14ac:dyDescent="0.25">
      <c r="A399" s="63"/>
      <c r="B399" s="71" t="s">
        <v>275</v>
      </c>
      <c r="C399" s="65" t="s">
        <v>2</v>
      </c>
      <c r="D399" s="66">
        <v>1</v>
      </c>
      <c r="E399" s="67"/>
      <c r="F399" s="67"/>
      <c r="G399" s="67"/>
      <c r="H399" s="13"/>
      <c r="I399" s="14"/>
      <c r="J399" s="6"/>
      <c r="K399" s="4"/>
    </row>
    <row r="400" spans="1:11" outlineLevel="1" x14ac:dyDescent="0.25">
      <c r="A400" s="63"/>
      <c r="B400" s="71" t="s">
        <v>276</v>
      </c>
      <c r="C400" s="65" t="s">
        <v>2</v>
      </c>
      <c r="D400" s="66">
        <v>1</v>
      </c>
      <c r="E400" s="67"/>
      <c r="F400" s="67"/>
      <c r="G400" s="67"/>
      <c r="H400" s="13"/>
      <c r="I400" s="14"/>
      <c r="J400" s="6"/>
      <c r="K400" s="4"/>
    </row>
    <row r="401" spans="1:11" outlineLevel="1" x14ac:dyDescent="0.25">
      <c r="A401" s="63"/>
      <c r="B401" s="71"/>
      <c r="C401" s="65"/>
      <c r="D401" s="66"/>
      <c r="E401" s="67"/>
      <c r="F401" s="67"/>
      <c r="G401" s="67"/>
      <c r="H401" s="13"/>
      <c r="I401" s="14"/>
      <c r="J401" s="6"/>
      <c r="K401" s="4"/>
    </row>
    <row r="402" spans="1:11" outlineLevel="1" x14ac:dyDescent="0.25">
      <c r="A402" s="63" t="s">
        <v>277</v>
      </c>
      <c r="B402" s="84" t="s">
        <v>278</v>
      </c>
      <c r="C402" s="65"/>
      <c r="D402" s="66"/>
      <c r="E402" s="67"/>
      <c r="F402" s="67"/>
      <c r="G402" s="67"/>
      <c r="H402" s="13"/>
      <c r="I402" s="14"/>
      <c r="J402" s="6"/>
      <c r="K402" s="4"/>
    </row>
    <row r="403" spans="1:11" outlineLevel="1" x14ac:dyDescent="0.25">
      <c r="A403" s="63"/>
      <c r="B403" s="71"/>
      <c r="C403" s="65"/>
      <c r="D403" s="66"/>
      <c r="E403" s="67"/>
      <c r="F403" s="67"/>
      <c r="G403" s="67"/>
      <c r="H403" s="13"/>
      <c r="I403" s="14"/>
      <c r="J403" s="6"/>
      <c r="K403" s="4"/>
    </row>
    <row r="404" spans="1:11" outlineLevel="1" x14ac:dyDescent="0.25">
      <c r="A404" s="63"/>
      <c r="B404" s="71" t="s">
        <v>278</v>
      </c>
      <c r="C404" s="65" t="s">
        <v>2</v>
      </c>
      <c r="D404" s="66">
        <v>1</v>
      </c>
      <c r="E404" s="67"/>
      <c r="F404" s="67"/>
      <c r="G404" s="67"/>
      <c r="H404" s="13"/>
      <c r="I404" s="14"/>
      <c r="J404" s="6"/>
      <c r="K404" s="4"/>
    </row>
    <row r="405" spans="1:11" outlineLevel="1" x14ac:dyDescent="0.25">
      <c r="A405" s="63"/>
      <c r="B405" s="91"/>
      <c r="C405" s="92"/>
      <c r="D405" s="93"/>
      <c r="E405" s="94"/>
      <c r="F405" s="67"/>
      <c r="G405" s="67" t="str">
        <f t="shared" ref="G405" si="7">IF(E405="","",E405*F405)</f>
        <v/>
      </c>
      <c r="H405" s="13"/>
      <c r="I405" s="14"/>
      <c r="J405" s="6"/>
      <c r="K405" s="4"/>
    </row>
    <row r="406" spans="1:11" outlineLevel="1" x14ac:dyDescent="0.25">
      <c r="A406" s="63"/>
      <c r="B406" s="95" t="s">
        <v>607</v>
      </c>
      <c r="C406" s="92"/>
      <c r="D406" s="93"/>
      <c r="E406" s="94"/>
      <c r="F406" s="67"/>
      <c r="G406" s="133">
        <f>SUM(G381:G405)</f>
        <v>0</v>
      </c>
      <c r="H406" s="13"/>
      <c r="I406" s="14"/>
      <c r="J406" s="6"/>
      <c r="K406" s="4"/>
    </row>
    <row r="407" spans="1:11" outlineLevel="1" x14ac:dyDescent="0.25">
      <c r="A407" s="63"/>
      <c r="B407" s="149"/>
      <c r="C407" s="65"/>
      <c r="D407" s="66"/>
      <c r="E407" s="67"/>
      <c r="F407" s="67"/>
      <c r="G407" s="67"/>
      <c r="H407" s="13"/>
      <c r="I407" s="14"/>
      <c r="J407" s="6"/>
      <c r="K407" s="4"/>
    </row>
    <row r="408" spans="1:11" outlineLevel="1" x14ac:dyDescent="0.25">
      <c r="A408" s="63" t="s">
        <v>597</v>
      </c>
      <c r="B408" s="68" t="s">
        <v>279</v>
      </c>
      <c r="C408" s="65"/>
      <c r="D408" s="66"/>
      <c r="E408" s="67"/>
      <c r="F408" s="67"/>
      <c r="G408" s="67"/>
      <c r="H408" s="13"/>
      <c r="I408" s="14"/>
      <c r="J408" s="6"/>
      <c r="K408" s="4"/>
    </row>
    <row r="409" spans="1:11" outlineLevel="1" x14ac:dyDescent="0.25">
      <c r="A409" s="63"/>
      <c r="B409" s="71"/>
      <c r="C409" s="65"/>
      <c r="D409" s="66"/>
      <c r="E409" s="67"/>
      <c r="F409" s="67"/>
      <c r="G409" s="67"/>
      <c r="H409" s="13"/>
      <c r="I409" s="14"/>
      <c r="J409" s="6"/>
      <c r="K409" s="4"/>
    </row>
    <row r="410" spans="1:11" outlineLevel="1" x14ac:dyDescent="0.25">
      <c r="A410" s="63" t="s">
        <v>280</v>
      </c>
      <c r="B410" s="84" t="s">
        <v>281</v>
      </c>
      <c r="C410" s="65"/>
      <c r="D410" s="66"/>
      <c r="E410" s="67"/>
      <c r="F410" s="67"/>
      <c r="G410" s="67"/>
      <c r="H410" s="13"/>
      <c r="I410" s="14"/>
      <c r="J410" s="6"/>
      <c r="K410" s="4"/>
    </row>
    <row r="411" spans="1:11" outlineLevel="1" x14ac:dyDescent="0.25">
      <c r="A411" s="63"/>
      <c r="B411" s="71" t="s">
        <v>541</v>
      </c>
      <c r="C411" s="65"/>
      <c r="D411" s="66"/>
      <c r="E411" s="67"/>
      <c r="F411" s="67"/>
      <c r="G411" s="67"/>
      <c r="H411" s="13"/>
      <c r="I411" s="14"/>
      <c r="J411" s="6"/>
      <c r="K411" s="4"/>
    </row>
    <row r="412" spans="1:11" outlineLevel="1" x14ac:dyDescent="0.25">
      <c r="A412" s="63" t="s">
        <v>269</v>
      </c>
      <c r="B412" s="71" t="s">
        <v>12</v>
      </c>
      <c r="C412" s="65"/>
      <c r="D412" s="66"/>
      <c r="E412" s="67"/>
      <c r="F412" s="67"/>
      <c r="G412" s="67"/>
      <c r="H412" s="13"/>
      <c r="I412" s="14"/>
      <c r="J412" s="6"/>
      <c r="K412" s="4"/>
    </row>
    <row r="413" spans="1:11" outlineLevel="1" x14ac:dyDescent="0.25">
      <c r="A413" s="63"/>
      <c r="B413" s="71" t="s">
        <v>13</v>
      </c>
      <c r="C413" s="65" t="s">
        <v>2</v>
      </c>
      <c r="D413" s="66">
        <v>2</v>
      </c>
      <c r="E413" s="67"/>
      <c r="F413" s="67"/>
      <c r="G413" s="67"/>
      <c r="H413" s="13"/>
      <c r="I413" s="14"/>
      <c r="J413" s="6"/>
      <c r="K413" s="4"/>
    </row>
    <row r="414" spans="1:11" outlineLevel="1" x14ac:dyDescent="0.25">
      <c r="A414" s="63"/>
      <c r="B414" s="71"/>
      <c r="C414" s="65"/>
      <c r="D414" s="66"/>
      <c r="E414" s="67"/>
      <c r="F414" s="67"/>
      <c r="G414" s="67"/>
      <c r="H414" s="13"/>
      <c r="I414" s="14"/>
      <c r="J414" s="6"/>
      <c r="K414" s="4"/>
    </row>
    <row r="415" spans="1:11" outlineLevel="1" x14ac:dyDescent="0.25">
      <c r="A415" s="63"/>
      <c r="B415" s="71" t="s">
        <v>515</v>
      </c>
      <c r="C415" s="65" t="s">
        <v>2</v>
      </c>
      <c r="D415" s="66">
        <v>2</v>
      </c>
      <c r="E415" s="67"/>
      <c r="F415" s="67"/>
      <c r="G415" s="67"/>
      <c r="H415" s="13"/>
      <c r="I415" s="14"/>
      <c r="J415" s="6"/>
      <c r="K415" s="4"/>
    </row>
    <row r="416" spans="1:11" outlineLevel="1" x14ac:dyDescent="0.25">
      <c r="A416" s="63"/>
      <c r="B416" s="71"/>
      <c r="C416" s="65"/>
      <c r="D416" s="66"/>
      <c r="E416" s="67"/>
      <c r="F416" s="67"/>
      <c r="G416" s="67"/>
      <c r="H416" s="13"/>
      <c r="I416" s="14"/>
      <c r="J416" s="6"/>
      <c r="K416" s="4"/>
    </row>
    <row r="417" spans="1:11" ht="41.4" outlineLevel="1" x14ac:dyDescent="0.25">
      <c r="A417" s="63"/>
      <c r="B417" s="71" t="s">
        <v>571</v>
      </c>
      <c r="C417" s="65" t="s">
        <v>2</v>
      </c>
      <c r="D417" s="66">
        <v>2</v>
      </c>
      <c r="E417" s="67"/>
      <c r="F417" s="67"/>
      <c r="G417" s="67"/>
      <c r="H417" s="13"/>
      <c r="I417" s="14"/>
      <c r="J417" s="6"/>
      <c r="K417" s="4"/>
    </row>
    <row r="418" spans="1:11" outlineLevel="1" x14ac:dyDescent="0.25">
      <c r="A418" s="63"/>
      <c r="B418" s="71"/>
      <c r="C418" s="65"/>
      <c r="D418" s="66"/>
      <c r="E418" s="67"/>
      <c r="F418" s="67"/>
      <c r="G418" s="67"/>
      <c r="H418" s="13"/>
      <c r="I418" s="14"/>
      <c r="J418" s="6"/>
      <c r="K418" s="4"/>
    </row>
    <row r="419" spans="1:11" outlineLevel="1" x14ac:dyDescent="0.25">
      <c r="A419" s="63"/>
      <c r="B419" s="71" t="s">
        <v>540</v>
      </c>
      <c r="C419" s="65" t="s">
        <v>2</v>
      </c>
      <c r="D419" s="66">
        <v>2</v>
      </c>
      <c r="E419" s="67"/>
      <c r="F419" s="67"/>
      <c r="G419" s="67"/>
      <c r="H419" s="13"/>
      <c r="I419" s="14"/>
      <c r="J419" s="6"/>
      <c r="K419" s="4"/>
    </row>
    <row r="420" spans="1:11" outlineLevel="1" x14ac:dyDescent="0.25">
      <c r="A420" s="63"/>
      <c r="B420" s="71"/>
      <c r="C420" s="65"/>
      <c r="D420" s="66"/>
      <c r="E420" s="67"/>
      <c r="F420" s="67"/>
      <c r="G420" s="67"/>
      <c r="H420" s="13"/>
      <c r="I420" s="14"/>
      <c r="J420" s="6"/>
      <c r="K420" s="4"/>
    </row>
    <row r="421" spans="1:11" outlineLevel="1" x14ac:dyDescent="0.25">
      <c r="A421" s="63"/>
      <c r="B421" s="71" t="s">
        <v>539</v>
      </c>
      <c r="C421" s="65" t="s">
        <v>2</v>
      </c>
      <c r="D421" s="66">
        <v>2</v>
      </c>
      <c r="E421" s="67"/>
      <c r="F421" s="67"/>
      <c r="G421" s="67"/>
      <c r="H421" s="13"/>
      <c r="I421" s="14"/>
      <c r="J421" s="6"/>
      <c r="K421" s="4"/>
    </row>
    <row r="422" spans="1:11" outlineLevel="1" x14ac:dyDescent="0.25">
      <c r="A422" s="63"/>
      <c r="B422" s="71"/>
      <c r="C422" s="65"/>
      <c r="D422" s="66"/>
      <c r="E422" s="67"/>
      <c r="F422" s="67"/>
      <c r="G422" s="67"/>
      <c r="H422" s="13"/>
      <c r="I422" s="14"/>
      <c r="J422" s="6"/>
      <c r="K422" s="4"/>
    </row>
    <row r="423" spans="1:11" outlineLevel="1" x14ac:dyDescent="0.25">
      <c r="A423" s="63" t="s">
        <v>516</v>
      </c>
      <c r="B423" s="84" t="s">
        <v>517</v>
      </c>
      <c r="C423" s="65"/>
      <c r="D423" s="66"/>
      <c r="E423" s="67"/>
      <c r="F423" s="67"/>
      <c r="G423" s="67"/>
      <c r="H423" s="13"/>
      <c r="I423" s="14"/>
      <c r="J423" s="6"/>
      <c r="K423" s="4"/>
    </row>
    <row r="424" spans="1:11" outlineLevel="1" x14ac:dyDescent="0.25">
      <c r="A424" s="63"/>
      <c r="B424" s="71"/>
      <c r="C424" s="65"/>
      <c r="D424" s="66"/>
      <c r="E424" s="67"/>
      <c r="F424" s="67"/>
      <c r="G424" s="67"/>
      <c r="H424" s="13"/>
      <c r="I424" s="14"/>
      <c r="J424" s="6"/>
      <c r="K424" s="4"/>
    </row>
    <row r="425" spans="1:11" outlineLevel="1" x14ac:dyDescent="0.25">
      <c r="A425" s="63"/>
      <c r="B425" s="71" t="s">
        <v>518</v>
      </c>
      <c r="C425" s="65"/>
      <c r="D425" s="66"/>
      <c r="E425" s="67"/>
      <c r="F425" s="67"/>
      <c r="G425" s="67"/>
      <c r="H425" s="13"/>
      <c r="I425" s="14"/>
      <c r="J425" s="6"/>
      <c r="K425" s="4"/>
    </row>
    <row r="426" spans="1:11" outlineLevel="1" x14ac:dyDescent="0.25">
      <c r="A426" s="63"/>
      <c r="B426" s="71" t="s">
        <v>519</v>
      </c>
      <c r="C426" s="65" t="s">
        <v>7</v>
      </c>
      <c r="D426" s="66">
        <v>2</v>
      </c>
      <c r="E426" s="67"/>
      <c r="F426" s="67"/>
      <c r="G426" s="67"/>
      <c r="H426" s="13"/>
      <c r="I426" s="14"/>
      <c r="J426" s="6"/>
      <c r="K426" s="4"/>
    </row>
    <row r="427" spans="1:11" outlineLevel="1" x14ac:dyDescent="0.25">
      <c r="A427" s="63"/>
      <c r="B427" s="71" t="s">
        <v>520</v>
      </c>
      <c r="C427" s="65" t="s">
        <v>7</v>
      </c>
      <c r="D427" s="66">
        <v>2</v>
      </c>
      <c r="E427" s="67"/>
      <c r="F427" s="67"/>
      <c r="G427" s="67"/>
      <c r="H427" s="13"/>
      <c r="I427" s="14"/>
      <c r="J427" s="6"/>
      <c r="K427" s="4"/>
    </row>
    <row r="428" spans="1:11" outlineLevel="1" x14ac:dyDescent="0.25">
      <c r="A428" s="63"/>
      <c r="B428" s="71" t="s">
        <v>521</v>
      </c>
      <c r="C428" s="65" t="s">
        <v>7</v>
      </c>
      <c r="D428" s="66">
        <v>2</v>
      </c>
      <c r="E428" s="67"/>
      <c r="F428" s="67"/>
      <c r="G428" s="67"/>
      <c r="H428" s="13"/>
      <c r="I428" s="14"/>
      <c r="J428" s="6"/>
      <c r="K428" s="4"/>
    </row>
    <row r="429" spans="1:11" outlineLevel="1" x14ac:dyDescent="0.25">
      <c r="A429" s="63"/>
      <c r="B429" s="71" t="s">
        <v>522</v>
      </c>
      <c r="C429" s="65" t="s">
        <v>7</v>
      </c>
      <c r="D429" s="66">
        <v>2</v>
      </c>
      <c r="E429" s="67"/>
      <c r="F429" s="67"/>
      <c r="G429" s="67"/>
      <c r="H429" s="13"/>
      <c r="I429" s="14"/>
      <c r="J429" s="6"/>
      <c r="K429" s="4"/>
    </row>
    <row r="430" spans="1:11" outlineLevel="1" x14ac:dyDescent="0.25">
      <c r="A430" s="63"/>
      <c r="B430" s="71" t="s">
        <v>523</v>
      </c>
      <c r="C430" s="65" t="s">
        <v>7</v>
      </c>
      <c r="D430" s="66" t="s">
        <v>558</v>
      </c>
      <c r="E430" s="67"/>
      <c r="F430" s="67"/>
      <c r="G430" s="67"/>
      <c r="H430" s="13"/>
      <c r="I430" s="14"/>
      <c r="J430" s="6"/>
      <c r="K430" s="4"/>
    </row>
    <row r="431" spans="1:11" outlineLevel="1" x14ac:dyDescent="0.25">
      <c r="A431" s="63"/>
      <c r="B431" s="71" t="s">
        <v>524</v>
      </c>
      <c r="C431" s="65" t="s">
        <v>7</v>
      </c>
      <c r="D431" s="66">
        <v>2</v>
      </c>
      <c r="E431" s="67"/>
      <c r="F431" s="67"/>
      <c r="G431" s="67"/>
      <c r="H431" s="13"/>
      <c r="I431" s="14"/>
      <c r="J431" s="6"/>
      <c r="K431" s="4"/>
    </row>
    <row r="432" spans="1:11" outlineLevel="1" x14ac:dyDescent="0.25">
      <c r="A432" s="63"/>
      <c r="B432" s="71" t="s">
        <v>525</v>
      </c>
      <c r="C432" s="65" t="s">
        <v>7</v>
      </c>
      <c r="D432" s="66">
        <v>2</v>
      </c>
      <c r="E432" s="67"/>
      <c r="F432" s="67"/>
      <c r="G432" s="67"/>
      <c r="H432" s="13"/>
      <c r="I432" s="14"/>
      <c r="J432" s="6"/>
      <c r="K432" s="4"/>
    </row>
    <row r="433" spans="1:11" outlineLevel="1" x14ac:dyDescent="0.25">
      <c r="A433" s="63"/>
      <c r="B433" s="71"/>
      <c r="C433" s="65"/>
      <c r="D433" s="66"/>
      <c r="E433" s="67"/>
      <c r="F433" s="67"/>
      <c r="G433" s="67"/>
      <c r="H433" s="13"/>
      <c r="I433" s="14"/>
      <c r="J433" s="6"/>
      <c r="K433" s="4"/>
    </row>
    <row r="434" spans="1:11" outlineLevel="1" x14ac:dyDescent="0.25">
      <c r="A434" s="63" t="s">
        <v>526</v>
      </c>
      <c r="B434" s="84" t="s">
        <v>527</v>
      </c>
      <c r="C434" s="65"/>
      <c r="D434" s="66"/>
      <c r="E434" s="67"/>
      <c r="F434" s="67"/>
      <c r="G434" s="67"/>
      <c r="H434" s="13"/>
      <c r="I434" s="14"/>
      <c r="J434" s="6"/>
      <c r="K434" s="4"/>
    </row>
    <row r="435" spans="1:11" outlineLevel="1" x14ac:dyDescent="0.25">
      <c r="A435" s="63"/>
      <c r="B435" s="71"/>
      <c r="C435" s="65"/>
      <c r="D435" s="66"/>
      <c r="E435" s="67"/>
      <c r="F435" s="67"/>
      <c r="G435" s="67"/>
      <c r="H435" s="13"/>
      <c r="I435" s="14"/>
      <c r="J435" s="6"/>
      <c r="K435" s="4"/>
    </row>
    <row r="436" spans="1:11" outlineLevel="1" x14ac:dyDescent="0.25">
      <c r="A436" s="63"/>
      <c r="B436" s="71" t="s">
        <v>528</v>
      </c>
      <c r="C436" s="65"/>
      <c r="D436" s="66"/>
      <c r="E436" s="67"/>
      <c r="F436" s="67"/>
      <c r="G436" s="67"/>
      <c r="H436" s="13"/>
      <c r="I436" s="14"/>
      <c r="J436" s="6"/>
      <c r="K436" s="4"/>
    </row>
    <row r="437" spans="1:11" outlineLevel="1" x14ac:dyDescent="0.25">
      <c r="A437" s="63"/>
      <c r="B437" s="71" t="s">
        <v>529</v>
      </c>
      <c r="C437" s="65" t="s">
        <v>1</v>
      </c>
      <c r="D437" s="66">
        <v>8.5</v>
      </c>
      <c r="E437" s="67"/>
      <c r="F437" s="67"/>
      <c r="G437" s="67"/>
      <c r="H437" s="13"/>
      <c r="I437" s="14"/>
      <c r="J437" s="6"/>
      <c r="K437" s="4"/>
    </row>
    <row r="438" spans="1:11" outlineLevel="1" x14ac:dyDescent="0.25">
      <c r="A438" s="63"/>
      <c r="B438" s="71"/>
      <c r="C438" s="65"/>
      <c r="D438" s="66"/>
      <c r="E438" s="67"/>
      <c r="F438" s="67"/>
      <c r="G438" s="67"/>
      <c r="H438" s="13"/>
      <c r="I438" s="14"/>
      <c r="J438" s="6"/>
      <c r="K438" s="4"/>
    </row>
    <row r="439" spans="1:11" outlineLevel="1" x14ac:dyDescent="0.25">
      <c r="A439" s="63" t="s">
        <v>530</v>
      </c>
      <c r="B439" s="84" t="s">
        <v>572</v>
      </c>
      <c r="C439" s="65"/>
      <c r="D439" s="66"/>
      <c r="E439" s="67"/>
      <c r="F439" s="67"/>
      <c r="G439" s="67"/>
      <c r="H439" s="13"/>
      <c r="I439" s="14"/>
      <c r="J439" s="6"/>
      <c r="K439" s="4"/>
    </row>
    <row r="440" spans="1:11" outlineLevel="1" x14ac:dyDescent="0.25">
      <c r="A440" s="63"/>
      <c r="B440" s="71"/>
      <c r="C440" s="65"/>
      <c r="D440" s="66"/>
      <c r="E440" s="67"/>
      <c r="F440" s="67"/>
      <c r="G440" s="67"/>
      <c r="H440" s="13"/>
      <c r="I440" s="14"/>
      <c r="J440" s="6"/>
      <c r="K440" s="4"/>
    </row>
    <row r="441" spans="1:11" outlineLevel="1" x14ac:dyDescent="0.25">
      <c r="A441" s="63"/>
      <c r="B441" s="71" t="s">
        <v>531</v>
      </c>
      <c r="C441" s="65" t="s">
        <v>2</v>
      </c>
      <c r="D441" s="66">
        <v>2</v>
      </c>
      <c r="E441" s="67"/>
      <c r="F441" s="67"/>
      <c r="G441" s="67"/>
      <c r="H441" s="13"/>
      <c r="I441" s="14"/>
      <c r="J441" s="6"/>
      <c r="K441" s="4"/>
    </row>
    <row r="442" spans="1:11" outlineLevel="1" x14ac:dyDescent="0.25">
      <c r="A442" s="63"/>
      <c r="B442" s="71"/>
      <c r="C442" s="65"/>
      <c r="D442" s="66"/>
      <c r="E442" s="67"/>
      <c r="F442" s="67"/>
      <c r="G442" s="67"/>
      <c r="H442" s="13"/>
      <c r="I442" s="14"/>
      <c r="J442" s="6"/>
      <c r="K442" s="4"/>
    </row>
    <row r="443" spans="1:11" ht="27.6" outlineLevel="1" x14ac:dyDescent="0.25">
      <c r="A443" s="63"/>
      <c r="B443" s="71" t="s">
        <v>573</v>
      </c>
      <c r="C443" s="65" t="s">
        <v>2</v>
      </c>
      <c r="D443" s="66">
        <v>2</v>
      </c>
      <c r="E443" s="67"/>
      <c r="F443" s="67"/>
      <c r="G443" s="67"/>
      <c r="H443" s="13"/>
      <c r="I443" s="14"/>
      <c r="J443" s="6"/>
      <c r="K443" s="4"/>
    </row>
    <row r="444" spans="1:11" outlineLevel="1" x14ac:dyDescent="0.25">
      <c r="A444" s="63"/>
      <c r="B444" s="71"/>
      <c r="C444" s="65"/>
      <c r="D444" s="66"/>
      <c r="E444" s="67"/>
      <c r="F444" s="67"/>
      <c r="G444" s="67"/>
      <c r="H444" s="13"/>
      <c r="I444" s="14"/>
      <c r="J444" s="6"/>
      <c r="K444" s="4"/>
    </row>
    <row r="445" spans="1:11" outlineLevel="1" x14ac:dyDescent="0.25">
      <c r="A445" s="63"/>
      <c r="B445" s="71" t="s">
        <v>532</v>
      </c>
      <c r="C445" s="65" t="s">
        <v>2</v>
      </c>
      <c r="D445" s="66">
        <v>2</v>
      </c>
      <c r="E445" s="67"/>
      <c r="F445" s="67"/>
      <c r="G445" s="67"/>
      <c r="H445" s="13"/>
      <c r="I445" s="14"/>
      <c r="J445" s="6"/>
      <c r="K445" s="4"/>
    </row>
    <row r="446" spans="1:11" outlineLevel="1" x14ac:dyDescent="0.25">
      <c r="A446" s="63"/>
      <c r="B446" s="71" t="s">
        <v>533</v>
      </c>
      <c r="C446" s="65" t="s">
        <v>2</v>
      </c>
      <c r="D446" s="66">
        <v>2</v>
      </c>
      <c r="E446" s="67"/>
      <c r="F446" s="67"/>
      <c r="G446" s="67"/>
      <c r="H446" s="13"/>
      <c r="I446" s="14"/>
      <c r="J446" s="6"/>
      <c r="K446" s="4"/>
    </row>
    <row r="447" spans="1:11" outlineLevel="1" x14ac:dyDescent="0.25">
      <c r="A447" s="63"/>
      <c r="B447" s="71" t="s">
        <v>534</v>
      </c>
      <c r="C447" s="65" t="s">
        <v>2</v>
      </c>
      <c r="D447" s="66">
        <v>2</v>
      </c>
      <c r="E447" s="67"/>
      <c r="F447" s="67"/>
      <c r="G447" s="67"/>
      <c r="H447" s="13"/>
      <c r="I447" s="14"/>
      <c r="J447" s="6"/>
      <c r="K447" s="4"/>
    </row>
    <row r="448" spans="1:11" outlineLevel="1" x14ac:dyDescent="0.25">
      <c r="A448" s="63"/>
      <c r="B448" s="71" t="s">
        <v>535</v>
      </c>
      <c r="C448" s="65" t="s">
        <v>2</v>
      </c>
      <c r="D448" s="66">
        <v>2</v>
      </c>
      <c r="E448" s="67"/>
      <c r="F448" s="67"/>
      <c r="G448" s="67"/>
      <c r="H448" s="13"/>
      <c r="I448" s="14"/>
      <c r="J448" s="6"/>
      <c r="K448" s="4"/>
    </row>
    <row r="449" spans="1:11" outlineLevel="1" x14ac:dyDescent="0.25">
      <c r="A449" s="63"/>
      <c r="B449" s="71" t="s">
        <v>536</v>
      </c>
      <c r="C449" s="65" t="s">
        <v>2</v>
      </c>
      <c r="D449" s="66">
        <v>2</v>
      </c>
      <c r="E449" s="67"/>
      <c r="F449" s="67"/>
      <c r="G449" s="67"/>
      <c r="H449" s="13"/>
      <c r="I449" s="14"/>
      <c r="J449" s="6"/>
      <c r="K449" s="4"/>
    </row>
    <row r="450" spans="1:11" outlineLevel="1" x14ac:dyDescent="0.25">
      <c r="A450" s="63"/>
      <c r="B450" s="71" t="s">
        <v>537</v>
      </c>
      <c r="C450" s="65" t="s">
        <v>2</v>
      </c>
      <c r="D450" s="66">
        <v>2</v>
      </c>
      <c r="E450" s="67"/>
      <c r="F450" s="67"/>
      <c r="G450" s="67"/>
      <c r="H450" s="13"/>
      <c r="I450" s="14"/>
      <c r="J450" s="6"/>
      <c r="K450" s="4"/>
    </row>
    <row r="451" spans="1:11" outlineLevel="1" x14ac:dyDescent="0.25">
      <c r="A451" s="63"/>
      <c r="B451" s="71" t="s">
        <v>538</v>
      </c>
      <c r="C451" s="65" t="s">
        <v>2</v>
      </c>
      <c r="D451" s="66">
        <v>2</v>
      </c>
      <c r="E451" s="67"/>
      <c r="F451" s="67"/>
      <c r="G451" s="67"/>
      <c r="H451" s="13"/>
      <c r="I451" s="14"/>
      <c r="J451" s="6"/>
      <c r="K451" s="4"/>
    </row>
    <row r="452" spans="1:11" outlineLevel="1" x14ac:dyDescent="0.25">
      <c r="A452" s="63"/>
      <c r="B452" s="91"/>
      <c r="C452" s="92"/>
      <c r="D452" s="93"/>
      <c r="E452" s="94"/>
      <c r="F452" s="67"/>
      <c r="G452" s="67" t="str">
        <f t="shared" ref="G452" si="8">IF(E452="","",E452*F452)</f>
        <v/>
      </c>
      <c r="H452" s="13"/>
      <c r="I452" s="14"/>
      <c r="J452" s="6"/>
      <c r="K452" s="4"/>
    </row>
    <row r="453" spans="1:11" outlineLevel="1" x14ac:dyDescent="0.25">
      <c r="A453" s="63"/>
      <c r="B453" s="95" t="s">
        <v>607</v>
      </c>
      <c r="C453" s="92"/>
      <c r="D453" s="93"/>
      <c r="E453" s="94"/>
      <c r="F453" s="67"/>
      <c r="G453" s="133">
        <f>SUM(G408:G452)</f>
        <v>0</v>
      </c>
      <c r="H453" s="13"/>
      <c r="I453" s="14"/>
      <c r="J453" s="6"/>
      <c r="K453" s="4"/>
    </row>
    <row r="454" spans="1:11" outlineLevel="1" x14ac:dyDescent="0.25">
      <c r="A454" s="63"/>
      <c r="B454" s="71"/>
      <c r="C454" s="65"/>
      <c r="D454" s="66"/>
      <c r="E454" s="67"/>
      <c r="F454" s="67"/>
      <c r="G454" s="67"/>
      <c r="H454" s="13"/>
      <c r="I454" s="14"/>
      <c r="J454" s="6"/>
      <c r="K454" s="4"/>
    </row>
    <row r="455" spans="1:11" outlineLevel="1" x14ac:dyDescent="0.25">
      <c r="A455" s="63" t="s">
        <v>620</v>
      </c>
      <c r="B455" s="68" t="s">
        <v>415</v>
      </c>
      <c r="C455" s="65"/>
      <c r="D455" s="66"/>
      <c r="E455" s="67"/>
      <c r="F455" s="67"/>
      <c r="G455" s="67"/>
      <c r="H455" s="13"/>
      <c r="I455" s="14"/>
      <c r="J455" s="6"/>
      <c r="K455" s="4"/>
    </row>
    <row r="456" spans="1:11" outlineLevel="1" x14ac:dyDescent="0.25">
      <c r="A456" s="63"/>
      <c r="B456" s="71"/>
      <c r="C456" s="65"/>
      <c r="D456" s="66"/>
      <c r="E456" s="67"/>
      <c r="F456" s="67"/>
      <c r="G456" s="67"/>
      <c r="H456" s="13"/>
      <c r="I456" s="14"/>
      <c r="J456" s="6"/>
      <c r="K456" s="4"/>
    </row>
    <row r="457" spans="1:11" outlineLevel="1" x14ac:dyDescent="0.25">
      <c r="A457" s="63" t="s">
        <v>282</v>
      </c>
      <c r="B457" s="84" t="s">
        <v>200</v>
      </c>
      <c r="C457" s="65"/>
      <c r="D457" s="66"/>
      <c r="E457" s="67"/>
      <c r="F457" s="67"/>
      <c r="G457" s="67"/>
      <c r="H457" s="13"/>
      <c r="I457" s="14"/>
      <c r="J457" s="6"/>
      <c r="K457" s="4"/>
    </row>
    <row r="458" spans="1:11" outlineLevel="1" x14ac:dyDescent="0.25">
      <c r="A458" s="63"/>
      <c r="B458" s="71"/>
      <c r="C458" s="65"/>
      <c r="D458" s="66"/>
      <c r="E458" s="67"/>
      <c r="F458" s="67"/>
      <c r="G458" s="67"/>
      <c r="H458" s="13"/>
      <c r="I458" s="14"/>
      <c r="J458" s="6"/>
      <c r="K458" s="4"/>
    </row>
    <row r="459" spans="1:11" outlineLevel="1" x14ac:dyDescent="0.25">
      <c r="A459" s="63"/>
      <c r="B459" s="71" t="s">
        <v>283</v>
      </c>
      <c r="C459" s="65"/>
      <c r="D459" s="66"/>
      <c r="E459" s="67"/>
      <c r="F459" s="67"/>
      <c r="G459" s="67"/>
      <c r="H459" s="13"/>
      <c r="I459" s="14"/>
      <c r="J459" s="6"/>
      <c r="K459" s="4"/>
    </row>
    <row r="460" spans="1:11" outlineLevel="1" x14ac:dyDescent="0.25">
      <c r="A460" s="63"/>
      <c r="B460" s="71" t="s">
        <v>593</v>
      </c>
      <c r="C460" s="65" t="s">
        <v>2</v>
      </c>
      <c r="D460" s="66">
        <v>4</v>
      </c>
      <c r="E460" s="67"/>
      <c r="F460" s="67"/>
      <c r="G460" s="67"/>
      <c r="H460" s="13"/>
      <c r="I460" s="14"/>
      <c r="J460" s="6"/>
      <c r="K460" s="4"/>
    </row>
    <row r="461" spans="1:11" ht="27.6" outlineLevel="1" x14ac:dyDescent="0.25">
      <c r="A461" s="63"/>
      <c r="B461" s="71" t="s">
        <v>285</v>
      </c>
      <c r="C461" s="65"/>
      <c r="D461" s="66"/>
      <c r="E461" s="67"/>
      <c r="F461" s="67"/>
      <c r="G461" s="67"/>
      <c r="H461" s="13"/>
      <c r="I461" s="14"/>
      <c r="J461" s="6"/>
      <c r="K461" s="4"/>
    </row>
    <row r="462" spans="1:11" outlineLevel="1" x14ac:dyDescent="0.25">
      <c r="A462" s="63"/>
      <c r="B462" s="71"/>
      <c r="C462" s="65"/>
      <c r="D462" s="66"/>
      <c r="E462" s="67"/>
      <c r="F462" s="67"/>
      <c r="G462" s="67"/>
      <c r="H462" s="13"/>
      <c r="I462" s="14"/>
      <c r="J462" s="6"/>
      <c r="K462" s="4"/>
    </row>
    <row r="463" spans="1:11" outlineLevel="1" x14ac:dyDescent="0.25">
      <c r="A463" s="63" t="s">
        <v>286</v>
      </c>
      <c r="B463" s="84" t="s">
        <v>287</v>
      </c>
      <c r="C463" s="65"/>
      <c r="D463" s="66"/>
      <c r="E463" s="67"/>
      <c r="F463" s="67"/>
      <c r="G463" s="67"/>
      <c r="H463" s="13"/>
      <c r="I463" s="14"/>
      <c r="J463" s="6"/>
      <c r="K463" s="4"/>
    </row>
    <row r="464" spans="1:11" outlineLevel="1" x14ac:dyDescent="0.25">
      <c r="A464" s="63"/>
      <c r="B464" s="71"/>
      <c r="C464" s="65"/>
      <c r="D464" s="66"/>
      <c r="E464" s="67"/>
      <c r="F464" s="67"/>
      <c r="G464" s="67"/>
      <c r="H464" s="13"/>
      <c r="I464" s="14"/>
      <c r="J464" s="6"/>
      <c r="K464" s="4"/>
    </row>
    <row r="465" spans="1:11" outlineLevel="1" x14ac:dyDescent="0.25">
      <c r="A465" s="63"/>
      <c r="B465" s="71" t="s">
        <v>288</v>
      </c>
      <c r="C465" s="66" t="s">
        <v>7</v>
      </c>
      <c r="D465" s="65">
        <f>4*4</f>
        <v>16</v>
      </c>
      <c r="E465" s="67"/>
      <c r="F465" s="67"/>
      <c r="G465" s="67"/>
      <c r="H465" s="13"/>
      <c r="I465" s="14"/>
      <c r="J465" s="6"/>
      <c r="K465" s="4"/>
    </row>
    <row r="466" spans="1:11" outlineLevel="1" x14ac:dyDescent="0.25">
      <c r="A466" s="63"/>
      <c r="B466" s="71" t="s">
        <v>680</v>
      </c>
      <c r="C466" s="66" t="s">
        <v>7</v>
      </c>
      <c r="D466" s="65">
        <f>2*4</f>
        <v>8</v>
      </c>
      <c r="E466" s="67"/>
      <c r="F466" s="67"/>
      <c r="G466" s="67"/>
      <c r="H466" s="13"/>
      <c r="I466" s="14"/>
      <c r="J466" s="6"/>
      <c r="K466" s="4"/>
    </row>
    <row r="467" spans="1:11" outlineLevel="1" x14ac:dyDescent="0.25">
      <c r="A467" s="63"/>
      <c r="B467" s="71" t="s">
        <v>171</v>
      </c>
      <c r="C467" s="66" t="s">
        <v>7</v>
      </c>
      <c r="D467" s="65">
        <f>1*4</f>
        <v>4</v>
      </c>
      <c r="E467" s="67"/>
      <c r="F467" s="67"/>
      <c r="G467" s="67"/>
      <c r="H467" s="13"/>
      <c r="I467" s="14"/>
      <c r="J467" s="6"/>
      <c r="K467" s="4"/>
    </row>
    <row r="468" spans="1:11" outlineLevel="1" x14ac:dyDescent="0.25">
      <c r="A468" s="63"/>
      <c r="B468" s="71" t="s">
        <v>172</v>
      </c>
      <c r="C468" s="66" t="s">
        <v>7</v>
      </c>
      <c r="D468" s="65">
        <f t="shared" ref="D468:D470" si="9">1*4</f>
        <v>4</v>
      </c>
      <c r="E468" s="67"/>
      <c r="F468" s="67"/>
      <c r="G468" s="67"/>
      <c r="H468" s="13"/>
      <c r="I468" s="14"/>
      <c r="J468" s="6"/>
      <c r="K468" s="4"/>
    </row>
    <row r="469" spans="1:11" outlineLevel="1" x14ac:dyDescent="0.25">
      <c r="A469" s="63"/>
      <c r="B469" s="71" t="s">
        <v>174</v>
      </c>
      <c r="C469" s="66" t="s">
        <v>7</v>
      </c>
      <c r="D469" s="65">
        <f t="shared" si="9"/>
        <v>4</v>
      </c>
      <c r="E469" s="67"/>
      <c r="F469" s="67"/>
      <c r="G469" s="67"/>
      <c r="H469" s="13"/>
      <c r="I469" s="14"/>
      <c r="J469" s="6"/>
      <c r="K469" s="4"/>
    </row>
    <row r="470" spans="1:11" outlineLevel="1" x14ac:dyDescent="0.25">
      <c r="A470" s="63"/>
      <c r="B470" s="71" t="s">
        <v>175</v>
      </c>
      <c r="C470" s="66" t="s">
        <v>7</v>
      </c>
      <c r="D470" s="65">
        <f t="shared" si="9"/>
        <v>4</v>
      </c>
      <c r="E470" s="67"/>
      <c r="F470" s="67"/>
      <c r="G470" s="67"/>
      <c r="H470" s="13"/>
      <c r="I470" s="14"/>
      <c r="J470" s="6"/>
      <c r="K470" s="4"/>
    </row>
    <row r="471" spans="1:11" outlineLevel="1" x14ac:dyDescent="0.25">
      <c r="A471" s="63"/>
      <c r="B471" s="71"/>
      <c r="C471" s="66"/>
      <c r="D471" s="65"/>
      <c r="E471" s="67"/>
      <c r="F471" s="67"/>
      <c r="G471" s="67"/>
      <c r="H471" s="13"/>
      <c r="I471" s="14"/>
      <c r="J471" s="6"/>
      <c r="K471" s="4"/>
    </row>
    <row r="472" spans="1:11" outlineLevel="1" x14ac:dyDescent="0.25">
      <c r="A472" s="63" t="s">
        <v>289</v>
      </c>
      <c r="B472" s="84" t="s">
        <v>416</v>
      </c>
      <c r="C472" s="66"/>
      <c r="D472" s="65"/>
      <c r="E472" s="67"/>
      <c r="F472" s="67"/>
      <c r="G472" s="67"/>
      <c r="H472" s="13"/>
      <c r="I472" s="14"/>
      <c r="J472" s="6"/>
      <c r="K472" s="4"/>
    </row>
    <row r="473" spans="1:11" outlineLevel="1" x14ac:dyDescent="0.25">
      <c r="A473" s="63"/>
      <c r="B473" s="71"/>
      <c r="C473" s="66"/>
      <c r="D473" s="65"/>
      <c r="E473" s="67"/>
      <c r="F473" s="67"/>
      <c r="G473" s="67"/>
      <c r="H473" s="13"/>
      <c r="I473" s="14"/>
      <c r="J473" s="6"/>
      <c r="K473" s="4"/>
    </row>
    <row r="474" spans="1:11" outlineLevel="1" x14ac:dyDescent="0.25">
      <c r="A474" s="63"/>
      <c r="B474" s="71" t="s">
        <v>169</v>
      </c>
      <c r="C474" s="66" t="s">
        <v>7</v>
      </c>
      <c r="D474" s="65">
        <f t="shared" ref="D474:D475" si="10">1*4</f>
        <v>4</v>
      </c>
      <c r="E474" s="67"/>
      <c r="F474" s="67"/>
      <c r="G474" s="67"/>
      <c r="H474" s="13"/>
      <c r="I474" s="14"/>
      <c r="J474" s="6"/>
      <c r="K474" s="4"/>
    </row>
    <row r="475" spans="1:11" outlineLevel="1" x14ac:dyDescent="0.25">
      <c r="A475" s="63"/>
      <c r="B475" s="71" t="s">
        <v>170</v>
      </c>
      <c r="C475" s="66" t="s">
        <v>7</v>
      </c>
      <c r="D475" s="65">
        <f t="shared" si="10"/>
        <v>4</v>
      </c>
      <c r="E475" s="67"/>
      <c r="F475" s="67"/>
      <c r="G475" s="67"/>
      <c r="H475" s="13"/>
      <c r="I475" s="14"/>
      <c r="J475" s="6"/>
      <c r="K475" s="4"/>
    </row>
    <row r="476" spans="1:11" outlineLevel="1" x14ac:dyDescent="0.25">
      <c r="A476" s="63"/>
      <c r="B476" s="71" t="s">
        <v>680</v>
      </c>
      <c r="C476" s="66" t="s">
        <v>7</v>
      </c>
      <c r="D476" s="65">
        <f>2*4</f>
        <v>8</v>
      </c>
      <c r="E476" s="67"/>
      <c r="F476" s="67"/>
      <c r="G476" s="67"/>
      <c r="H476" s="13"/>
      <c r="I476" s="14"/>
      <c r="J476" s="6"/>
      <c r="K476" s="4"/>
    </row>
    <row r="477" spans="1:11" outlineLevel="1" x14ac:dyDescent="0.25">
      <c r="A477" s="63"/>
      <c r="B477" s="71" t="s">
        <v>288</v>
      </c>
      <c r="C477" s="66" t="s">
        <v>7</v>
      </c>
      <c r="D477" s="65">
        <f t="shared" ref="D477:D481" si="11">2*4</f>
        <v>8</v>
      </c>
      <c r="E477" s="67"/>
      <c r="F477" s="67"/>
      <c r="G477" s="67"/>
      <c r="H477" s="13"/>
      <c r="I477" s="14"/>
      <c r="J477" s="6"/>
      <c r="K477" s="4"/>
    </row>
    <row r="478" spans="1:11" outlineLevel="1" x14ac:dyDescent="0.25">
      <c r="A478" s="63"/>
      <c r="B478" s="71" t="s">
        <v>290</v>
      </c>
      <c r="C478" s="66" t="s">
        <v>7</v>
      </c>
      <c r="D478" s="65">
        <f t="shared" si="11"/>
        <v>8</v>
      </c>
      <c r="E478" s="67"/>
      <c r="F478" s="67"/>
      <c r="G478" s="67"/>
      <c r="H478" s="13"/>
      <c r="I478" s="14"/>
      <c r="J478" s="6"/>
      <c r="K478" s="4"/>
    </row>
    <row r="479" spans="1:11" outlineLevel="1" x14ac:dyDescent="0.25">
      <c r="A479" s="63"/>
      <c r="B479" s="71" t="s">
        <v>291</v>
      </c>
      <c r="C479" s="66" t="s">
        <v>7</v>
      </c>
      <c r="D479" s="65">
        <f t="shared" si="11"/>
        <v>8</v>
      </c>
      <c r="E479" s="67"/>
      <c r="F479" s="67"/>
      <c r="G479" s="67"/>
      <c r="H479" s="13"/>
      <c r="I479" s="14"/>
      <c r="J479" s="6"/>
      <c r="K479" s="4"/>
    </row>
    <row r="480" spans="1:11" outlineLevel="1" x14ac:dyDescent="0.25">
      <c r="A480" s="63"/>
      <c r="B480" s="71" t="s">
        <v>174</v>
      </c>
      <c r="C480" s="66" t="s">
        <v>7</v>
      </c>
      <c r="D480" s="65">
        <f t="shared" si="11"/>
        <v>8</v>
      </c>
      <c r="E480" s="67"/>
      <c r="F480" s="67"/>
      <c r="G480" s="67"/>
      <c r="H480" s="13"/>
      <c r="I480" s="14"/>
      <c r="J480" s="6"/>
      <c r="K480" s="4"/>
    </row>
    <row r="481" spans="1:11" outlineLevel="1" x14ac:dyDescent="0.25">
      <c r="A481" s="63"/>
      <c r="B481" s="71" t="s">
        <v>175</v>
      </c>
      <c r="C481" s="66" t="s">
        <v>7</v>
      </c>
      <c r="D481" s="65">
        <f t="shared" si="11"/>
        <v>8</v>
      </c>
      <c r="E481" s="67"/>
      <c r="F481" s="67"/>
      <c r="G481" s="67"/>
      <c r="H481" s="13"/>
      <c r="I481" s="14"/>
      <c r="J481" s="6"/>
      <c r="K481" s="4"/>
    </row>
    <row r="482" spans="1:11" outlineLevel="1" x14ac:dyDescent="0.25">
      <c r="A482" s="63"/>
      <c r="B482" s="71"/>
      <c r="C482" s="65"/>
      <c r="D482" s="66"/>
      <c r="E482" s="67"/>
      <c r="F482" s="67"/>
      <c r="G482" s="67"/>
      <c r="H482" s="13"/>
      <c r="I482" s="14"/>
      <c r="J482" s="6"/>
      <c r="K482" s="4"/>
    </row>
    <row r="483" spans="1:11" outlineLevel="1" x14ac:dyDescent="0.25">
      <c r="A483" s="63" t="s">
        <v>292</v>
      </c>
      <c r="B483" s="84" t="s">
        <v>417</v>
      </c>
      <c r="C483" s="65"/>
      <c r="D483" s="66"/>
      <c r="E483" s="67"/>
      <c r="F483" s="67"/>
      <c r="G483" s="67"/>
      <c r="H483" s="13"/>
      <c r="I483" s="14"/>
      <c r="J483" s="6"/>
      <c r="K483" s="4"/>
    </row>
    <row r="484" spans="1:11" outlineLevel="1" x14ac:dyDescent="0.25">
      <c r="A484" s="63"/>
      <c r="B484" s="71"/>
      <c r="C484" s="65"/>
      <c r="D484" s="66"/>
      <c r="E484" s="67"/>
      <c r="F484" s="67"/>
      <c r="G484" s="67"/>
      <c r="H484" s="13"/>
      <c r="I484" s="14"/>
      <c r="J484" s="6"/>
      <c r="K484" s="4"/>
    </row>
    <row r="485" spans="1:11" outlineLevel="1" x14ac:dyDescent="0.25">
      <c r="A485" s="63"/>
      <c r="B485" s="71" t="s">
        <v>266</v>
      </c>
      <c r="C485" s="65"/>
      <c r="D485" s="66"/>
      <c r="E485" s="67"/>
      <c r="F485" s="67"/>
      <c r="G485" s="67"/>
      <c r="H485" s="13"/>
      <c r="I485" s="14"/>
      <c r="J485" s="6"/>
      <c r="K485" s="4"/>
    </row>
    <row r="486" spans="1:11" outlineLevel="1" x14ac:dyDescent="0.25">
      <c r="A486" s="63"/>
      <c r="B486" s="71" t="s">
        <v>594</v>
      </c>
      <c r="C486" s="65" t="s">
        <v>1</v>
      </c>
      <c r="D486" s="66">
        <v>1</v>
      </c>
      <c r="E486" s="67"/>
      <c r="F486" s="67"/>
      <c r="G486" s="67"/>
      <c r="H486" s="13"/>
      <c r="I486" s="14"/>
      <c r="J486" s="6"/>
      <c r="K486" s="4"/>
    </row>
    <row r="487" spans="1:11" outlineLevel="1" x14ac:dyDescent="0.25">
      <c r="A487" s="63"/>
      <c r="B487" s="71" t="s">
        <v>139</v>
      </c>
      <c r="C487" s="65" t="s">
        <v>1</v>
      </c>
      <c r="D487" s="66">
        <f>3.5*4</f>
        <v>14</v>
      </c>
      <c r="E487" s="67"/>
      <c r="F487" s="67"/>
      <c r="G487" s="67"/>
      <c r="H487" s="13"/>
      <c r="I487" s="14"/>
      <c r="J487" s="6"/>
      <c r="K487" s="4"/>
    </row>
    <row r="488" spans="1:11" outlineLevel="1" x14ac:dyDescent="0.25">
      <c r="A488" s="63"/>
      <c r="B488" s="71"/>
      <c r="C488" s="65"/>
      <c r="D488" s="66"/>
      <c r="E488" s="67"/>
      <c r="F488" s="67"/>
      <c r="G488" s="67"/>
      <c r="H488" s="13"/>
      <c r="I488" s="14"/>
      <c r="J488" s="6"/>
      <c r="K488" s="4"/>
    </row>
    <row r="489" spans="1:11" outlineLevel="1" x14ac:dyDescent="0.25">
      <c r="A489" s="63"/>
      <c r="B489" s="71" t="s">
        <v>293</v>
      </c>
      <c r="C489" s="65"/>
      <c r="D489" s="66"/>
      <c r="E489" s="67"/>
      <c r="F489" s="67"/>
      <c r="G489" s="67"/>
      <c r="H489" s="13"/>
      <c r="I489" s="14"/>
      <c r="J489" s="6"/>
      <c r="K489" s="4"/>
    </row>
    <row r="490" spans="1:11" outlineLevel="1" x14ac:dyDescent="0.25">
      <c r="A490" s="63"/>
      <c r="B490" s="71" t="s">
        <v>592</v>
      </c>
      <c r="C490" s="65" t="s">
        <v>1</v>
      </c>
      <c r="D490" s="66">
        <v>1</v>
      </c>
      <c r="E490" s="67"/>
      <c r="F490" s="67"/>
      <c r="G490" s="67"/>
      <c r="H490" s="13"/>
      <c r="I490" s="14"/>
      <c r="J490" s="6"/>
      <c r="K490" s="4"/>
    </row>
    <row r="491" spans="1:11" outlineLevel="1" x14ac:dyDescent="0.25">
      <c r="A491" s="63"/>
      <c r="B491" s="64" t="s">
        <v>236</v>
      </c>
      <c r="C491" s="65" t="s">
        <v>1</v>
      </c>
      <c r="D491" s="66">
        <f>1.5*4</f>
        <v>6</v>
      </c>
      <c r="E491" s="67"/>
      <c r="F491" s="67"/>
      <c r="G491" s="67"/>
      <c r="H491" s="13"/>
      <c r="I491" s="14"/>
      <c r="J491" s="6"/>
      <c r="K491" s="4"/>
    </row>
    <row r="492" spans="1:11" outlineLevel="1" x14ac:dyDescent="0.25">
      <c r="A492" s="63"/>
      <c r="B492" s="71"/>
      <c r="C492" s="65"/>
      <c r="D492" s="66"/>
      <c r="E492" s="67"/>
      <c r="F492" s="67"/>
      <c r="G492" s="67"/>
      <c r="H492" s="13"/>
      <c r="I492" s="14"/>
      <c r="J492" s="6"/>
      <c r="K492" s="4"/>
    </row>
    <row r="493" spans="1:11" outlineLevel="1" x14ac:dyDescent="0.25">
      <c r="A493" s="63"/>
      <c r="B493" s="71" t="s">
        <v>412</v>
      </c>
      <c r="C493" s="65"/>
      <c r="D493" s="66"/>
      <c r="E493" s="67"/>
      <c r="F493" s="67"/>
      <c r="G493" s="67"/>
      <c r="H493" s="13"/>
      <c r="I493" s="14"/>
      <c r="J493" s="6"/>
      <c r="K493" s="4"/>
    </row>
    <row r="494" spans="1:11" outlineLevel="1" x14ac:dyDescent="0.25">
      <c r="A494" s="63"/>
      <c r="B494" s="71" t="s">
        <v>594</v>
      </c>
      <c r="C494" s="65" t="s">
        <v>1</v>
      </c>
      <c r="D494" s="66">
        <v>1</v>
      </c>
      <c r="E494" s="67"/>
      <c r="F494" s="67"/>
      <c r="G494" s="67"/>
      <c r="H494" s="13"/>
      <c r="I494" s="14"/>
      <c r="J494" s="6"/>
      <c r="K494" s="4"/>
    </row>
    <row r="495" spans="1:11" outlineLevel="1" x14ac:dyDescent="0.25">
      <c r="A495" s="63"/>
      <c r="B495" s="64" t="s">
        <v>139</v>
      </c>
      <c r="C495" s="65" t="s">
        <v>1</v>
      </c>
      <c r="D495" s="66">
        <f>3.5*4</f>
        <v>14</v>
      </c>
      <c r="E495" s="67"/>
      <c r="F495" s="67"/>
      <c r="G495" s="67"/>
      <c r="H495" s="13"/>
      <c r="I495" s="14"/>
      <c r="J495" s="6"/>
      <c r="K495" s="4"/>
    </row>
    <row r="496" spans="1:11" outlineLevel="1" x14ac:dyDescent="0.25">
      <c r="A496" s="63"/>
      <c r="B496" s="71"/>
      <c r="C496" s="65"/>
      <c r="D496" s="66"/>
      <c r="E496" s="67"/>
      <c r="F496" s="67"/>
      <c r="G496" s="67"/>
      <c r="H496" s="13"/>
      <c r="I496" s="14"/>
      <c r="J496" s="6"/>
      <c r="K496" s="4"/>
    </row>
    <row r="497" spans="1:11" outlineLevel="1" x14ac:dyDescent="0.25">
      <c r="A497" s="63" t="s">
        <v>294</v>
      </c>
      <c r="B497" s="84" t="s">
        <v>295</v>
      </c>
      <c r="C497" s="65"/>
      <c r="D497" s="66"/>
      <c r="E497" s="67"/>
      <c r="F497" s="67"/>
      <c r="G497" s="67"/>
      <c r="H497" s="13"/>
      <c r="I497" s="14"/>
      <c r="J497" s="6"/>
      <c r="K497" s="4"/>
    </row>
    <row r="498" spans="1:11" outlineLevel="1" x14ac:dyDescent="0.25">
      <c r="A498" s="63"/>
      <c r="B498" s="71"/>
      <c r="C498" s="65"/>
      <c r="D498" s="66"/>
      <c r="E498" s="67"/>
      <c r="F498" s="67"/>
      <c r="G498" s="67"/>
      <c r="H498" s="13"/>
      <c r="I498" s="14"/>
      <c r="J498" s="6"/>
      <c r="K498" s="4"/>
    </row>
    <row r="499" spans="1:11" outlineLevel="1" x14ac:dyDescent="0.25">
      <c r="A499" s="63"/>
      <c r="B499" s="71" t="s">
        <v>15</v>
      </c>
      <c r="C499" s="65" t="s">
        <v>2</v>
      </c>
      <c r="D499" s="66">
        <v>1</v>
      </c>
      <c r="E499" s="67"/>
      <c r="F499" s="67"/>
      <c r="G499" s="67"/>
      <c r="H499" s="13"/>
      <c r="I499" s="14"/>
      <c r="J499" s="6"/>
      <c r="K499" s="4"/>
    </row>
    <row r="500" spans="1:11" outlineLevel="1" x14ac:dyDescent="0.25">
      <c r="A500" s="63"/>
      <c r="B500" s="71"/>
      <c r="C500" s="65"/>
      <c r="D500" s="66"/>
      <c r="E500" s="67"/>
      <c r="F500" s="67"/>
      <c r="G500" s="67"/>
      <c r="H500" s="13"/>
      <c r="I500" s="14"/>
      <c r="J500" s="6"/>
      <c r="K500" s="4"/>
    </row>
    <row r="501" spans="1:11" outlineLevel="1" x14ac:dyDescent="0.25">
      <c r="A501" s="63" t="s">
        <v>297</v>
      </c>
      <c r="B501" s="84" t="s">
        <v>418</v>
      </c>
      <c r="C501" s="65"/>
      <c r="D501" s="66"/>
      <c r="E501" s="67"/>
      <c r="F501" s="67"/>
      <c r="G501" s="67"/>
      <c r="H501" s="13"/>
      <c r="I501" s="14"/>
      <c r="J501" s="6"/>
      <c r="K501" s="4"/>
    </row>
    <row r="502" spans="1:11" outlineLevel="1" x14ac:dyDescent="0.25">
      <c r="A502" s="63"/>
      <c r="B502" s="71"/>
      <c r="C502" s="65"/>
      <c r="D502" s="66"/>
      <c r="E502" s="67"/>
      <c r="F502" s="67"/>
      <c r="G502" s="67"/>
      <c r="H502" s="13"/>
      <c r="I502" s="14"/>
      <c r="J502" s="6"/>
      <c r="K502" s="4"/>
    </row>
    <row r="503" spans="1:11" outlineLevel="1" x14ac:dyDescent="0.25">
      <c r="A503" s="63"/>
      <c r="B503" s="71" t="s">
        <v>363</v>
      </c>
      <c r="C503" s="65"/>
      <c r="D503" s="66"/>
      <c r="E503" s="67"/>
      <c r="F503" s="67"/>
      <c r="G503" s="67"/>
      <c r="H503" s="13"/>
      <c r="I503" s="14"/>
      <c r="J503" s="6"/>
      <c r="K503" s="4"/>
    </row>
    <row r="504" spans="1:11" outlineLevel="1" x14ac:dyDescent="0.25">
      <c r="A504" s="63"/>
      <c r="B504" s="71" t="s">
        <v>298</v>
      </c>
      <c r="C504" s="65" t="s">
        <v>2</v>
      </c>
      <c r="D504" s="66">
        <v>1</v>
      </c>
      <c r="E504" s="67"/>
      <c r="F504" s="67"/>
      <c r="G504" s="67"/>
      <c r="H504" s="13"/>
      <c r="I504" s="14"/>
      <c r="J504" s="6"/>
      <c r="K504" s="4"/>
    </row>
    <row r="505" spans="1:11" outlineLevel="1" x14ac:dyDescent="0.25">
      <c r="A505" s="63"/>
      <c r="B505" s="71" t="s">
        <v>299</v>
      </c>
      <c r="C505" s="65" t="s">
        <v>2</v>
      </c>
      <c r="D505" s="66">
        <v>1</v>
      </c>
      <c r="E505" s="67"/>
      <c r="F505" s="67"/>
      <c r="G505" s="67"/>
      <c r="H505" s="13"/>
      <c r="I505" s="14"/>
      <c r="J505" s="6"/>
      <c r="K505" s="4"/>
    </row>
    <row r="506" spans="1:11" outlineLevel="1" x14ac:dyDescent="0.25">
      <c r="A506" s="63"/>
      <c r="B506" s="71" t="s">
        <v>300</v>
      </c>
      <c r="C506" s="65" t="s">
        <v>2</v>
      </c>
      <c r="D506" s="66">
        <v>1</v>
      </c>
      <c r="E506" s="67"/>
      <c r="F506" s="67"/>
      <c r="G506" s="67"/>
      <c r="H506" s="13"/>
      <c r="I506" s="14"/>
      <c r="J506" s="6"/>
      <c r="K506" s="4"/>
    </row>
    <row r="507" spans="1:11" outlineLevel="1" x14ac:dyDescent="0.25">
      <c r="A507" s="63"/>
      <c r="B507" s="71" t="s">
        <v>301</v>
      </c>
      <c r="C507" s="65" t="s">
        <v>2</v>
      </c>
      <c r="D507" s="66">
        <v>1</v>
      </c>
      <c r="E507" s="67"/>
      <c r="F507" s="67"/>
      <c r="G507" s="67"/>
      <c r="H507" s="13"/>
      <c r="I507" s="14"/>
      <c r="J507" s="6"/>
      <c r="K507" s="4"/>
    </row>
    <row r="508" spans="1:11" outlineLevel="1" x14ac:dyDescent="0.25">
      <c r="A508" s="63"/>
      <c r="B508" s="91"/>
      <c r="C508" s="92"/>
      <c r="D508" s="93"/>
      <c r="E508" s="94"/>
      <c r="F508" s="67"/>
      <c r="G508" s="67" t="str">
        <f t="shared" ref="G508" si="12">IF(E508="","",E508*F508)</f>
        <v/>
      </c>
      <c r="H508" s="13"/>
      <c r="I508" s="14"/>
      <c r="J508" s="6"/>
      <c r="K508" s="4"/>
    </row>
    <row r="509" spans="1:11" outlineLevel="1" x14ac:dyDescent="0.25">
      <c r="A509" s="63"/>
      <c r="B509" s="95" t="s">
        <v>607</v>
      </c>
      <c r="C509" s="92"/>
      <c r="D509" s="93"/>
      <c r="E509" s="94"/>
      <c r="F509" s="67"/>
      <c r="G509" s="133">
        <f>SUM(G455:G508)</f>
        <v>0</v>
      </c>
      <c r="H509" s="13"/>
      <c r="I509" s="14"/>
      <c r="J509" s="6"/>
      <c r="K509" s="4"/>
    </row>
    <row r="510" spans="1:11" outlineLevel="1" x14ac:dyDescent="0.25">
      <c r="A510" s="63"/>
      <c r="B510" s="71"/>
      <c r="C510" s="65"/>
      <c r="D510" s="66"/>
      <c r="E510" s="67"/>
      <c r="F510" s="67"/>
      <c r="G510" s="67"/>
      <c r="H510" s="13"/>
      <c r="I510" s="14"/>
      <c r="J510" s="6"/>
      <c r="K510" s="4"/>
    </row>
    <row r="511" spans="1:11" outlineLevel="1" x14ac:dyDescent="0.25">
      <c r="A511" s="63" t="s">
        <v>621</v>
      </c>
      <c r="B511" s="68" t="s">
        <v>302</v>
      </c>
      <c r="C511" s="65"/>
      <c r="D511" s="66"/>
      <c r="E511" s="67"/>
      <c r="F511" s="67"/>
      <c r="G511" s="67"/>
      <c r="H511" s="13"/>
      <c r="I511" s="14"/>
      <c r="J511" s="6"/>
      <c r="K511" s="4"/>
    </row>
    <row r="512" spans="1:11" outlineLevel="1" x14ac:dyDescent="0.25">
      <c r="A512" s="63"/>
      <c r="B512" s="71"/>
      <c r="C512" s="65"/>
      <c r="D512" s="66"/>
      <c r="E512" s="67"/>
      <c r="F512" s="67"/>
      <c r="G512" s="67"/>
      <c r="H512" s="13"/>
      <c r="I512" s="14"/>
      <c r="J512" s="6"/>
      <c r="K512" s="4"/>
    </row>
    <row r="513" spans="1:11" outlineLevel="1" x14ac:dyDescent="0.25">
      <c r="A513" s="63"/>
      <c r="B513" s="71" t="s">
        <v>304</v>
      </c>
      <c r="C513" s="65"/>
      <c r="D513" s="66"/>
      <c r="E513" s="67"/>
      <c r="F513" s="67"/>
      <c r="G513" s="67"/>
      <c r="H513" s="13"/>
      <c r="I513" s="14"/>
      <c r="J513" s="6"/>
      <c r="K513" s="4"/>
    </row>
    <row r="514" spans="1:11" outlineLevel="1" x14ac:dyDescent="0.25">
      <c r="A514" s="63"/>
      <c r="B514" s="71" t="s">
        <v>303</v>
      </c>
      <c r="C514" s="65" t="s">
        <v>7</v>
      </c>
      <c r="D514" s="66">
        <f>4*2</f>
        <v>8</v>
      </c>
      <c r="E514" s="67"/>
      <c r="F514" s="67"/>
      <c r="G514" s="67"/>
      <c r="H514" s="13"/>
      <c r="I514" s="14"/>
      <c r="J514" s="6"/>
      <c r="K514" s="4"/>
    </row>
    <row r="515" spans="1:11" outlineLevel="1" x14ac:dyDescent="0.25">
      <c r="A515" s="63"/>
      <c r="B515" s="71" t="s">
        <v>305</v>
      </c>
      <c r="C515" s="65" t="s">
        <v>7</v>
      </c>
      <c r="D515" s="66">
        <f>4*2</f>
        <v>8</v>
      </c>
      <c r="E515" s="67"/>
      <c r="F515" s="67"/>
      <c r="G515" s="67"/>
      <c r="H515" s="13"/>
      <c r="I515" s="14"/>
      <c r="J515" s="6"/>
      <c r="K515" s="4"/>
    </row>
    <row r="516" spans="1:11" outlineLevel="1" x14ac:dyDescent="0.25">
      <c r="A516" s="63"/>
      <c r="B516" s="91"/>
      <c r="C516" s="92"/>
      <c r="D516" s="93"/>
      <c r="E516" s="94"/>
      <c r="F516" s="67"/>
      <c r="G516" s="67" t="str">
        <f t="shared" ref="G516" si="13">IF(E516="","",E516*F516)</f>
        <v/>
      </c>
      <c r="H516" s="13"/>
      <c r="I516" s="14"/>
      <c r="J516" s="6"/>
      <c r="K516" s="4"/>
    </row>
    <row r="517" spans="1:11" outlineLevel="1" x14ac:dyDescent="0.25">
      <c r="A517" s="63"/>
      <c r="B517" s="95" t="s">
        <v>607</v>
      </c>
      <c r="C517" s="92"/>
      <c r="D517" s="93"/>
      <c r="E517" s="94"/>
      <c r="F517" s="67"/>
      <c r="G517" s="133">
        <f>SUM(G511:G516)</f>
        <v>0</v>
      </c>
      <c r="H517" s="13"/>
      <c r="I517" s="14"/>
      <c r="J517" s="6"/>
      <c r="K517" s="4"/>
    </row>
    <row r="518" spans="1:11" outlineLevel="1" x14ac:dyDescent="0.25">
      <c r="A518" s="63"/>
      <c r="B518" s="71"/>
      <c r="C518" s="65"/>
      <c r="D518" s="66"/>
      <c r="E518" s="67"/>
      <c r="F518" s="67"/>
      <c r="G518" s="67"/>
      <c r="H518" s="13"/>
      <c r="I518" s="14"/>
      <c r="J518" s="6"/>
      <c r="K518" s="4"/>
    </row>
    <row r="519" spans="1:11" outlineLevel="1" x14ac:dyDescent="0.25">
      <c r="A519" s="63" t="s">
        <v>622</v>
      </c>
      <c r="B519" s="68" t="s">
        <v>681</v>
      </c>
      <c r="C519" s="65"/>
      <c r="D519" s="66"/>
      <c r="E519" s="67"/>
      <c r="F519" s="67"/>
      <c r="G519" s="67"/>
      <c r="H519" s="13"/>
      <c r="I519" s="14"/>
      <c r="J519" s="6"/>
      <c r="K519" s="4"/>
    </row>
    <row r="520" spans="1:11" outlineLevel="1" x14ac:dyDescent="0.25">
      <c r="A520" s="63"/>
      <c r="B520" s="71"/>
      <c r="C520" s="65"/>
      <c r="D520" s="66"/>
      <c r="E520" s="67"/>
      <c r="F520" s="67"/>
      <c r="G520" s="67"/>
      <c r="H520" s="13"/>
      <c r="I520" s="14"/>
      <c r="J520" s="6"/>
      <c r="K520" s="4"/>
    </row>
    <row r="521" spans="1:11" outlineLevel="1" x14ac:dyDescent="0.25">
      <c r="A521" s="63" t="s">
        <v>306</v>
      </c>
      <c r="B521" s="84" t="s">
        <v>307</v>
      </c>
      <c r="C521" s="65"/>
      <c r="D521" s="66"/>
      <c r="E521" s="67"/>
      <c r="F521" s="67"/>
      <c r="G521" s="67"/>
      <c r="H521" s="13"/>
      <c r="I521" s="14"/>
      <c r="J521" s="6"/>
      <c r="K521" s="4"/>
    </row>
    <row r="522" spans="1:11" outlineLevel="1" x14ac:dyDescent="0.25">
      <c r="A522" s="63"/>
      <c r="B522" s="71"/>
      <c r="C522" s="65"/>
      <c r="D522" s="66"/>
      <c r="E522" s="67"/>
      <c r="F522" s="67"/>
      <c r="G522" s="67"/>
      <c r="H522" s="13"/>
      <c r="I522" s="14"/>
      <c r="J522" s="6"/>
      <c r="K522" s="4"/>
    </row>
    <row r="523" spans="1:11" ht="19.5" customHeight="1" outlineLevel="1" x14ac:dyDescent="0.25">
      <c r="A523" s="63"/>
      <c r="B523" s="71" t="s">
        <v>559</v>
      </c>
      <c r="C523" s="65" t="s">
        <v>7</v>
      </c>
      <c r="D523" s="66">
        <v>1</v>
      </c>
      <c r="E523" s="67"/>
      <c r="F523" s="67"/>
      <c r="G523" s="67"/>
      <c r="H523" s="13"/>
      <c r="I523" s="14"/>
      <c r="J523" s="6"/>
      <c r="K523" s="4"/>
    </row>
    <row r="524" spans="1:11" outlineLevel="1" x14ac:dyDescent="0.25">
      <c r="A524" s="63"/>
      <c r="B524" s="71" t="s">
        <v>471</v>
      </c>
      <c r="C524" s="65" t="s">
        <v>7</v>
      </c>
      <c r="D524" s="66">
        <v>1</v>
      </c>
      <c r="E524" s="67"/>
      <c r="F524" s="67"/>
      <c r="G524" s="67"/>
      <c r="H524" s="13"/>
      <c r="I524" s="14"/>
      <c r="J524" s="6"/>
      <c r="K524" s="4"/>
    </row>
    <row r="525" spans="1:11" outlineLevel="1" x14ac:dyDescent="0.25">
      <c r="A525" s="63"/>
      <c r="B525" s="71" t="s">
        <v>472</v>
      </c>
      <c r="C525" s="65" t="s">
        <v>7</v>
      </c>
      <c r="D525" s="66">
        <v>1</v>
      </c>
      <c r="E525" s="67"/>
      <c r="F525" s="67"/>
      <c r="G525" s="67"/>
      <c r="H525" s="13"/>
      <c r="I525" s="14"/>
      <c r="J525" s="6"/>
      <c r="K525" s="4"/>
    </row>
    <row r="526" spans="1:11" outlineLevel="1" x14ac:dyDescent="0.25">
      <c r="A526" s="63"/>
      <c r="B526" s="71" t="s">
        <v>473</v>
      </c>
      <c r="C526" s="65" t="s">
        <v>7</v>
      </c>
      <c r="D526" s="66">
        <v>1</v>
      </c>
      <c r="E526" s="67"/>
      <c r="F526" s="67"/>
      <c r="G526" s="67"/>
      <c r="H526" s="13"/>
      <c r="I526" s="14"/>
      <c r="J526" s="6"/>
      <c r="K526" s="4"/>
    </row>
    <row r="527" spans="1:11" outlineLevel="1" x14ac:dyDescent="0.25">
      <c r="A527" s="63"/>
      <c r="B527" s="71" t="s">
        <v>474</v>
      </c>
      <c r="C527" s="65" t="s">
        <v>7</v>
      </c>
      <c r="D527" s="66">
        <v>1</v>
      </c>
      <c r="E527" s="67"/>
      <c r="F527" s="67"/>
      <c r="G527" s="67"/>
      <c r="H527" s="13"/>
      <c r="I527" s="14"/>
      <c r="J527" s="6"/>
      <c r="K527" s="4"/>
    </row>
    <row r="528" spans="1:11" outlineLevel="1" x14ac:dyDescent="0.25">
      <c r="A528" s="63"/>
      <c r="B528" s="71" t="s">
        <v>475</v>
      </c>
      <c r="C528" s="65" t="s">
        <v>7</v>
      </c>
      <c r="D528" s="66">
        <v>1</v>
      </c>
      <c r="E528" s="67"/>
      <c r="F528" s="67"/>
      <c r="G528" s="67"/>
      <c r="H528" s="13"/>
      <c r="I528" s="14"/>
      <c r="J528" s="6"/>
      <c r="K528" s="4"/>
    </row>
    <row r="529" spans="1:11" outlineLevel="1" x14ac:dyDescent="0.25">
      <c r="A529" s="63"/>
      <c r="B529" s="71" t="s">
        <v>476</v>
      </c>
      <c r="C529" s="65" t="s">
        <v>2</v>
      </c>
      <c r="D529" s="66">
        <v>1</v>
      </c>
      <c r="E529" s="67"/>
      <c r="F529" s="67"/>
      <c r="G529" s="67"/>
      <c r="H529" s="13"/>
      <c r="I529" s="14"/>
      <c r="J529" s="6"/>
      <c r="K529" s="4"/>
    </row>
    <row r="530" spans="1:11" outlineLevel="1" x14ac:dyDescent="0.25">
      <c r="A530" s="63"/>
      <c r="B530" s="71" t="s">
        <v>477</v>
      </c>
      <c r="C530" s="65" t="s">
        <v>2</v>
      </c>
      <c r="D530" s="66">
        <v>1</v>
      </c>
      <c r="E530" s="67"/>
      <c r="F530" s="67"/>
      <c r="G530" s="67"/>
      <c r="H530" s="13"/>
      <c r="I530" s="14"/>
      <c r="J530" s="6"/>
      <c r="K530" s="4"/>
    </row>
    <row r="531" spans="1:11" ht="27.6" outlineLevel="1" x14ac:dyDescent="0.25">
      <c r="A531" s="63"/>
      <c r="B531" s="71" t="s">
        <v>478</v>
      </c>
      <c r="C531" s="65" t="s">
        <v>2</v>
      </c>
      <c r="D531" s="66">
        <v>1</v>
      </c>
      <c r="E531" s="67"/>
      <c r="F531" s="67"/>
      <c r="G531" s="67"/>
      <c r="H531" s="13"/>
      <c r="I531" s="14"/>
      <c r="J531" s="6"/>
      <c r="K531" s="4"/>
    </row>
    <row r="532" spans="1:11" outlineLevel="1" x14ac:dyDescent="0.25">
      <c r="A532" s="63"/>
      <c r="B532" s="71" t="s">
        <v>479</v>
      </c>
      <c r="C532" s="65"/>
      <c r="D532" s="66"/>
      <c r="E532" s="67"/>
      <c r="F532" s="67"/>
      <c r="G532" s="67"/>
      <c r="H532" s="13"/>
      <c r="I532" s="14"/>
      <c r="J532" s="6"/>
      <c r="K532" s="4"/>
    </row>
    <row r="533" spans="1:11" ht="27.6" outlineLevel="1" x14ac:dyDescent="0.25">
      <c r="A533" s="63"/>
      <c r="B533" s="71" t="s">
        <v>480</v>
      </c>
      <c r="C533" s="65" t="s">
        <v>7</v>
      </c>
      <c r="D533" s="66">
        <v>2</v>
      </c>
      <c r="E533" s="67"/>
      <c r="F533" s="67"/>
      <c r="G533" s="67"/>
      <c r="H533" s="13"/>
      <c r="I533" s="14"/>
      <c r="J533" s="6"/>
      <c r="K533" s="4"/>
    </row>
    <row r="534" spans="1:11" outlineLevel="1" x14ac:dyDescent="0.25">
      <c r="A534" s="63"/>
      <c r="B534" s="71" t="s">
        <v>481</v>
      </c>
      <c r="C534" s="65" t="s">
        <v>7</v>
      </c>
      <c r="D534" s="66">
        <v>1</v>
      </c>
      <c r="E534" s="67"/>
      <c r="F534" s="67"/>
      <c r="G534" s="67"/>
      <c r="H534" s="13"/>
      <c r="I534" s="14"/>
      <c r="J534" s="6"/>
      <c r="K534" s="4"/>
    </row>
    <row r="535" spans="1:11" outlineLevel="1" x14ac:dyDescent="0.25">
      <c r="A535" s="63"/>
      <c r="B535" s="71" t="s">
        <v>482</v>
      </c>
      <c r="C535" s="65" t="s">
        <v>7</v>
      </c>
      <c r="D535" s="66">
        <v>1</v>
      </c>
      <c r="E535" s="67"/>
      <c r="F535" s="67"/>
      <c r="G535" s="67"/>
      <c r="H535" s="13"/>
      <c r="I535" s="14"/>
      <c r="J535" s="6"/>
      <c r="K535" s="4"/>
    </row>
    <row r="536" spans="1:11" outlineLevel="1" x14ac:dyDescent="0.25">
      <c r="A536" s="63"/>
      <c r="B536" s="71" t="s">
        <v>483</v>
      </c>
      <c r="C536" s="65" t="s">
        <v>7</v>
      </c>
      <c r="D536" s="66">
        <v>1</v>
      </c>
      <c r="E536" s="67"/>
      <c r="F536" s="67"/>
      <c r="G536" s="67"/>
      <c r="H536" s="13"/>
      <c r="I536" s="14"/>
      <c r="J536" s="6"/>
      <c r="K536" s="4"/>
    </row>
    <row r="537" spans="1:11" outlineLevel="1" x14ac:dyDescent="0.25">
      <c r="A537" s="63"/>
      <c r="B537" s="71" t="s">
        <v>269</v>
      </c>
      <c r="C537" s="65"/>
      <c r="D537" s="66"/>
      <c r="E537" s="67"/>
      <c r="F537" s="67"/>
      <c r="G537" s="67"/>
      <c r="H537" s="13"/>
      <c r="I537" s="14"/>
      <c r="J537" s="6"/>
      <c r="K537" s="4"/>
    </row>
    <row r="538" spans="1:11" outlineLevel="1" x14ac:dyDescent="0.25">
      <c r="A538" s="63"/>
      <c r="B538" s="71" t="s">
        <v>484</v>
      </c>
      <c r="C538" s="65"/>
      <c r="D538" s="66"/>
      <c r="E538" s="67"/>
      <c r="F538" s="67"/>
      <c r="G538" s="67"/>
      <c r="H538" s="13"/>
      <c r="I538" s="14"/>
      <c r="J538" s="6"/>
      <c r="K538" s="4"/>
    </row>
    <row r="539" spans="1:11" outlineLevel="1" x14ac:dyDescent="0.25">
      <c r="A539" s="63"/>
      <c r="B539" s="71" t="s">
        <v>603</v>
      </c>
      <c r="C539" s="65"/>
      <c r="D539" s="66"/>
      <c r="E539" s="67"/>
      <c r="F539" s="67"/>
      <c r="G539" s="67"/>
      <c r="H539" s="13"/>
      <c r="I539" s="14"/>
      <c r="J539" s="6"/>
      <c r="K539" s="4"/>
    </row>
    <row r="540" spans="1:11" outlineLevel="1" x14ac:dyDescent="0.25">
      <c r="A540" s="63"/>
      <c r="B540" s="71" t="s">
        <v>485</v>
      </c>
      <c r="C540" s="65" t="s">
        <v>2</v>
      </c>
      <c r="D540" s="66">
        <v>1</v>
      </c>
      <c r="E540" s="67"/>
      <c r="F540" s="67"/>
      <c r="G540" s="67"/>
      <c r="H540" s="13"/>
      <c r="I540" s="14"/>
      <c r="J540" s="6"/>
      <c r="K540" s="4"/>
    </row>
    <row r="541" spans="1:11" outlineLevel="1" x14ac:dyDescent="0.25">
      <c r="A541" s="63"/>
      <c r="B541" s="71"/>
      <c r="C541" s="65"/>
      <c r="D541" s="66"/>
      <c r="E541" s="67"/>
      <c r="F541" s="67"/>
      <c r="G541" s="67"/>
      <c r="H541" s="13"/>
      <c r="I541" s="14"/>
      <c r="J541" s="6"/>
      <c r="K541" s="4"/>
    </row>
    <row r="542" spans="1:11" outlineLevel="1" x14ac:dyDescent="0.25">
      <c r="A542" s="63"/>
      <c r="B542" s="71" t="s">
        <v>108</v>
      </c>
      <c r="C542" s="65" t="s">
        <v>2</v>
      </c>
      <c r="D542" s="66">
        <v>1</v>
      </c>
      <c r="E542" s="67"/>
      <c r="F542" s="67"/>
      <c r="G542" s="67"/>
      <c r="H542" s="13"/>
      <c r="I542" s="14"/>
      <c r="J542" s="6"/>
      <c r="K542" s="4"/>
    </row>
    <row r="543" spans="1:11" outlineLevel="1" x14ac:dyDescent="0.25">
      <c r="A543" s="63"/>
      <c r="B543" s="71"/>
      <c r="C543" s="65"/>
      <c r="D543" s="66"/>
      <c r="E543" s="67"/>
      <c r="F543" s="67"/>
      <c r="G543" s="67"/>
      <c r="H543" s="13"/>
      <c r="I543" s="14"/>
      <c r="J543" s="6"/>
      <c r="K543" s="4"/>
    </row>
    <row r="544" spans="1:11" outlineLevel="1" x14ac:dyDescent="0.25">
      <c r="A544" s="63"/>
      <c r="B544" s="71" t="s">
        <v>486</v>
      </c>
      <c r="C544" s="65"/>
      <c r="D544" s="66"/>
      <c r="E544" s="67"/>
      <c r="F544" s="67"/>
      <c r="G544" s="67"/>
      <c r="H544" s="13"/>
      <c r="I544" s="14"/>
      <c r="J544" s="6"/>
      <c r="K544" s="4"/>
    </row>
    <row r="545" spans="1:11" outlineLevel="1" x14ac:dyDescent="0.25">
      <c r="A545" s="63"/>
      <c r="B545" s="71" t="s">
        <v>487</v>
      </c>
      <c r="C545" s="65" t="s">
        <v>7</v>
      </c>
      <c r="D545" s="66">
        <v>1</v>
      </c>
      <c r="E545" s="67"/>
      <c r="F545" s="67"/>
      <c r="G545" s="67"/>
      <c r="H545" s="13"/>
      <c r="I545" s="14"/>
      <c r="J545" s="6"/>
      <c r="K545" s="4"/>
    </row>
    <row r="546" spans="1:11" outlineLevel="1" x14ac:dyDescent="0.25">
      <c r="A546" s="63"/>
      <c r="B546" s="71" t="s">
        <v>488</v>
      </c>
      <c r="C546" s="65" t="s">
        <v>7</v>
      </c>
      <c r="D546" s="66">
        <v>1</v>
      </c>
      <c r="E546" s="67"/>
      <c r="F546" s="67"/>
      <c r="G546" s="67"/>
      <c r="H546" s="13"/>
      <c r="I546" s="14"/>
      <c r="J546" s="6"/>
      <c r="K546" s="4"/>
    </row>
    <row r="547" spans="1:11" outlineLevel="1" x14ac:dyDescent="0.25">
      <c r="A547" s="63"/>
      <c r="B547" s="71"/>
      <c r="C547" s="65"/>
      <c r="D547" s="66"/>
      <c r="E547" s="67"/>
      <c r="F547" s="67"/>
      <c r="G547" s="67"/>
      <c r="H547" s="13"/>
      <c r="I547" s="14"/>
      <c r="J547" s="6"/>
      <c r="K547" s="4"/>
    </row>
    <row r="548" spans="1:11" outlineLevel="1" x14ac:dyDescent="0.25">
      <c r="A548" s="63" t="s">
        <v>489</v>
      </c>
      <c r="B548" s="84" t="s">
        <v>490</v>
      </c>
      <c r="C548" s="65"/>
      <c r="D548" s="66"/>
      <c r="E548" s="67"/>
      <c r="F548" s="67"/>
      <c r="G548" s="67"/>
      <c r="H548" s="13"/>
      <c r="I548" s="14"/>
      <c r="J548" s="6"/>
      <c r="K548" s="4"/>
    </row>
    <row r="549" spans="1:11" outlineLevel="1" x14ac:dyDescent="0.25">
      <c r="A549" s="63"/>
      <c r="B549" s="71"/>
      <c r="C549" s="65"/>
      <c r="D549" s="66"/>
      <c r="E549" s="67"/>
      <c r="F549" s="67"/>
      <c r="G549" s="67"/>
      <c r="H549" s="13"/>
      <c r="I549" s="14"/>
      <c r="J549" s="6"/>
      <c r="K549" s="4"/>
    </row>
    <row r="550" spans="1:11" outlineLevel="1" x14ac:dyDescent="0.25">
      <c r="A550" s="63"/>
      <c r="B550" s="145" t="s">
        <v>661</v>
      </c>
      <c r="C550" s="65"/>
      <c r="D550" s="66"/>
      <c r="E550" s="67"/>
      <c r="F550" s="67"/>
      <c r="G550" s="67"/>
      <c r="H550" s="13"/>
      <c r="I550" s="14"/>
      <c r="J550" s="6"/>
      <c r="K550" s="4"/>
    </row>
    <row r="551" spans="1:11" outlineLevel="1" x14ac:dyDescent="0.25">
      <c r="A551" s="63"/>
      <c r="B551" s="71" t="s">
        <v>493</v>
      </c>
      <c r="C551" s="65"/>
      <c r="D551" s="66"/>
      <c r="E551" s="67"/>
      <c r="F551" s="67"/>
      <c r="G551" s="67"/>
      <c r="H551" s="13"/>
      <c r="I551" s="14"/>
      <c r="J551" s="6"/>
      <c r="K551" s="4"/>
    </row>
    <row r="552" spans="1:11" outlineLevel="1" x14ac:dyDescent="0.25">
      <c r="A552" s="63"/>
      <c r="B552" s="71" t="s">
        <v>491</v>
      </c>
      <c r="C552" s="65" t="s">
        <v>1</v>
      </c>
      <c r="D552" s="66">
        <f>ROUNDUP(6+8.1+23.2+0.5*10+1.6+1+1,0)</f>
        <v>46</v>
      </c>
      <c r="E552" s="67"/>
      <c r="F552" s="67"/>
      <c r="G552" s="67"/>
      <c r="H552" s="13"/>
      <c r="I552" s="14"/>
      <c r="J552" s="6"/>
      <c r="K552" s="4"/>
    </row>
    <row r="553" spans="1:11" outlineLevel="1" x14ac:dyDescent="0.25">
      <c r="A553" s="63"/>
      <c r="B553" s="71" t="s">
        <v>492</v>
      </c>
      <c r="C553" s="65" t="s">
        <v>1</v>
      </c>
      <c r="D553" s="66">
        <f>+ROUNDUP(9.4+11,0)</f>
        <v>21</v>
      </c>
      <c r="E553" s="67"/>
      <c r="F553" s="67"/>
      <c r="G553" s="67"/>
      <c r="H553" s="13"/>
      <c r="I553" s="14"/>
      <c r="J553" s="6"/>
      <c r="K553" s="4"/>
    </row>
    <row r="554" spans="1:11" outlineLevel="1" x14ac:dyDescent="0.25">
      <c r="A554" s="63"/>
      <c r="B554" s="71"/>
      <c r="C554" s="65"/>
      <c r="D554" s="66"/>
      <c r="E554" s="67"/>
      <c r="F554" s="67"/>
      <c r="G554" s="67"/>
      <c r="H554" s="13"/>
      <c r="I554" s="14"/>
      <c r="J554" s="6"/>
      <c r="K554" s="4"/>
    </row>
    <row r="555" spans="1:11" outlineLevel="1" x14ac:dyDescent="0.25">
      <c r="A555" s="63"/>
      <c r="B555" s="145" t="s">
        <v>546</v>
      </c>
      <c r="C555" s="65"/>
      <c r="D555" s="66"/>
      <c r="E555" s="67"/>
      <c r="F555" s="67"/>
      <c r="G555" s="67"/>
      <c r="H555" s="13"/>
      <c r="I555" s="14"/>
      <c r="J555" s="6"/>
      <c r="K555" s="4"/>
    </row>
    <row r="556" spans="1:11" outlineLevel="1" x14ac:dyDescent="0.25">
      <c r="A556" s="63"/>
      <c r="B556" s="71" t="s">
        <v>493</v>
      </c>
      <c r="C556" s="65"/>
      <c r="D556" s="66"/>
      <c r="E556" s="67"/>
      <c r="F556" s="67"/>
      <c r="G556" s="67"/>
      <c r="H556" s="13"/>
      <c r="I556" s="14"/>
      <c r="J556" s="6"/>
      <c r="K556" s="4"/>
    </row>
    <row r="557" spans="1:11" outlineLevel="1" x14ac:dyDescent="0.25">
      <c r="A557" s="63"/>
      <c r="B557" s="71" t="s">
        <v>584</v>
      </c>
      <c r="C557" s="65" t="s">
        <v>1</v>
      </c>
      <c r="D557" s="66">
        <v>5.5</v>
      </c>
      <c r="E557" s="67"/>
      <c r="F557" s="67"/>
      <c r="G557" s="67"/>
      <c r="H557" s="13"/>
      <c r="I557" s="14"/>
      <c r="J557" s="6"/>
      <c r="K557" s="4"/>
    </row>
    <row r="558" spans="1:11" outlineLevel="1" x14ac:dyDescent="0.25">
      <c r="A558" s="63"/>
      <c r="B558" s="71"/>
      <c r="C558" s="65"/>
      <c r="D558" s="66"/>
      <c r="E558" s="67"/>
      <c r="F558" s="67"/>
      <c r="G558" s="67"/>
      <c r="H558" s="13"/>
      <c r="I558" s="14"/>
      <c r="J558" s="6"/>
      <c r="K558" s="4"/>
    </row>
    <row r="559" spans="1:11" outlineLevel="1" x14ac:dyDescent="0.25">
      <c r="A559" s="63"/>
      <c r="B559" s="145" t="s">
        <v>547</v>
      </c>
      <c r="C559" s="65"/>
      <c r="D559" s="66"/>
      <c r="E559" s="67"/>
      <c r="F559" s="67"/>
      <c r="G559" s="67"/>
      <c r="H559" s="13"/>
      <c r="I559" s="14"/>
      <c r="J559" s="6"/>
      <c r="K559" s="4"/>
    </row>
    <row r="560" spans="1:11" outlineLevel="1" x14ac:dyDescent="0.25">
      <c r="A560" s="63"/>
      <c r="B560" s="71" t="s">
        <v>493</v>
      </c>
      <c r="C560" s="65"/>
      <c r="D560" s="66"/>
      <c r="E560" s="67"/>
      <c r="F560" s="67"/>
      <c r="G560" s="67"/>
      <c r="H560" s="13"/>
      <c r="I560" s="14"/>
      <c r="J560" s="6"/>
      <c r="K560" s="4"/>
    </row>
    <row r="561" spans="1:11" outlineLevel="1" x14ac:dyDescent="0.25">
      <c r="A561" s="63"/>
      <c r="B561" s="71" t="s">
        <v>584</v>
      </c>
      <c r="C561" s="65" t="s">
        <v>1</v>
      </c>
      <c r="D561" s="66">
        <v>32</v>
      </c>
      <c r="E561" s="67"/>
      <c r="F561" s="67"/>
      <c r="G561" s="67"/>
      <c r="H561" s="13"/>
      <c r="I561" s="14"/>
      <c r="J561" s="6"/>
      <c r="K561" s="4"/>
    </row>
    <row r="562" spans="1:11" outlineLevel="1" x14ac:dyDescent="0.25">
      <c r="A562" s="63"/>
      <c r="B562" s="71" t="s">
        <v>494</v>
      </c>
      <c r="C562" s="65"/>
      <c r="D562" s="66"/>
      <c r="E562" s="67"/>
      <c r="F562" s="67"/>
      <c r="G562" s="67"/>
      <c r="H562" s="13"/>
      <c r="I562" s="14"/>
      <c r="J562" s="6"/>
      <c r="K562" s="4"/>
    </row>
    <row r="563" spans="1:11" outlineLevel="1" x14ac:dyDescent="0.25">
      <c r="A563" s="63"/>
      <c r="B563" s="64" t="s">
        <v>236</v>
      </c>
      <c r="C563" s="65" t="s">
        <v>1</v>
      </c>
      <c r="D563" s="66" t="s">
        <v>168</v>
      </c>
      <c r="E563" s="67"/>
      <c r="F563" s="67"/>
      <c r="G563" s="67"/>
      <c r="H563" s="13"/>
      <c r="I563" s="14"/>
      <c r="J563" s="6"/>
      <c r="K563" s="4"/>
    </row>
    <row r="564" spans="1:11" outlineLevel="1" x14ac:dyDescent="0.25">
      <c r="A564" s="63"/>
      <c r="B564" s="64" t="s">
        <v>237</v>
      </c>
      <c r="C564" s="65" t="s">
        <v>1</v>
      </c>
      <c r="D564" s="66" t="s">
        <v>168</v>
      </c>
      <c r="E564" s="67"/>
      <c r="F564" s="67"/>
      <c r="G564" s="67"/>
      <c r="H564" s="13"/>
      <c r="I564" s="14"/>
      <c r="J564" s="6"/>
      <c r="K564" s="4"/>
    </row>
    <row r="565" spans="1:11" outlineLevel="1" x14ac:dyDescent="0.25">
      <c r="A565" s="63"/>
      <c r="B565" s="64" t="s">
        <v>238</v>
      </c>
      <c r="C565" s="65" t="s">
        <v>1</v>
      </c>
      <c r="D565" s="66" t="s">
        <v>168</v>
      </c>
      <c r="E565" s="67"/>
      <c r="F565" s="67"/>
      <c r="G565" s="67"/>
      <c r="H565" s="13"/>
      <c r="I565" s="14"/>
      <c r="J565" s="6"/>
      <c r="K565" s="4"/>
    </row>
    <row r="566" spans="1:11" outlineLevel="1" x14ac:dyDescent="0.25">
      <c r="A566" s="63"/>
      <c r="B566" s="64" t="s">
        <v>239</v>
      </c>
      <c r="C566" s="65" t="s">
        <v>1</v>
      </c>
      <c r="D566" s="66" t="s">
        <v>168</v>
      </c>
      <c r="E566" s="67"/>
      <c r="F566" s="67"/>
      <c r="G566" s="67"/>
      <c r="H566" s="13"/>
      <c r="I566" s="14"/>
      <c r="J566" s="6"/>
      <c r="K566" s="4"/>
    </row>
    <row r="567" spans="1:11" outlineLevel="1" x14ac:dyDescent="0.25">
      <c r="A567" s="63"/>
      <c r="B567" s="64" t="s">
        <v>240</v>
      </c>
      <c r="C567" s="65" t="s">
        <v>1</v>
      </c>
      <c r="D567" s="66">
        <v>4.2</v>
      </c>
      <c r="E567" s="67"/>
      <c r="F567" s="67"/>
      <c r="G567" s="67"/>
      <c r="H567" s="13"/>
      <c r="I567" s="14"/>
      <c r="J567" s="6"/>
      <c r="K567" s="4"/>
    </row>
    <row r="568" spans="1:11" outlineLevel="1" x14ac:dyDescent="0.25">
      <c r="A568" s="63"/>
      <c r="B568" s="71"/>
      <c r="C568" s="65"/>
      <c r="D568" s="66"/>
      <c r="E568" s="67"/>
      <c r="F568" s="67"/>
      <c r="G568" s="67"/>
      <c r="H568" s="13"/>
      <c r="I568" s="14"/>
      <c r="J568" s="6"/>
      <c r="K568" s="4"/>
    </row>
    <row r="569" spans="1:11" outlineLevel="1" x14ac:dyDescent="0.25">
      <c r="A569" s="63" t="s">
        <v>495</v>
      </c>
      <c r="B569" s="84" t="s">
        <v>295</v>
      </c>
      <c r="C569" s="65"/>
      <c r="D569" s="66"/>
      <c r="E569" s="67"/>
      <c r="F569" s="67"/>
      <c r="G569" s="67"/>
      <c r="H569" s="13"/>
      <c r="I569" s="14"/>
      <c r="J569" s="6"/>
      <c r="K569" s="4"/>
    </row>
    <row r="570" spans="1:11" outlineLevel="1" x14ac:dyDescent="0.25">
      <c r="A570" s="63"/>
      <c r="B570" s="71"/>
      <c r="C570" s="66"/>
      <c r="D570" s="66"/>
      <c r="E570" s="67"/>
      <c r="F570" s="67"/>
      <c r="G570" s="67"/>
      <c r="H570" s="13"/>
      <c r="I570" s="14"/>
      <c r="J570" s="6"/>
      <c r="K570" s="4"/>
    </row>
    <row r="571" spans="1:11" outlineLevel="1" x14ac:dyDescent="0.25">
      <c r="A571" s="63"/>
      <c r="B571" s="71" t="s">
        <v>15</v>
      </c>
      <c r="C571" s="65" t="s">
        <v>2</v>
      </c>
      <c r="D571" s="66">
        <v>1</v>
      </c>
      <c r="E571" s="67"/>
      <c r="F571" s="67"/>
      <c r="G571" s="67"/>
      <c r="H571" s="13"/>
      <c r="I571" s="14"/>
      <c r="J571" s="6"/>
      <c r="K571" s="4"/>
    </row>
    <row r="572" spans="1:11" outlineLevel="1" x14ac:dyDescent="0.25">
      <c r="A572" s="63"/>
      <c r="B572" s="71"/>
      <c r="C572" s="65"/>
      <c r="D572" s="66"/>
      <c r="E572" s="67"/>
      <c r="F572" s="67"/>
      <c r="G572" s="67"/>
      <c r="H572" s="13"/>
      <c r="I572" s="14"/>
      <c r="J572" s="6"/>
      <c r="K572" s="4"/>
    </row>
    <row r="573" spans="1:11" outlineLevel="1" x14ac:dyDescent="0.25">
      <c r="A573" s="63" t="s">
        <v>496</v>
      </c>
      <c r="B573" s="84" t="s">
        <v>399</v>
      </c>
      <c r="C573" s="65"/>
      <c r="D573" s="66"/>
      <c r="E573" s="67"/>
      <c r="F573" s="67"/>
      <c r="G573" s="67"/>
      <c r="H573" s="13"/>
      <c r="I573" s="14"/>
      <c r="J573" s="6"/>
      <c r="K573" s="4"/>
    </row>
    <row r="574" spans="1:11" outlineLevel="1" x14ac:dyDescent="0.25">
      <c r="A574" s="63"/>
      <c r="B574" s="71"/>
      <c r="C574" s="65"/>
      <c r="D574" s="66"/>
      <c r="E574" s="67"/>
      <c r="F574" s="67"/>
      <c r="G574" s="67"/>
      <c r="H574" s="13"/>
      <c r="I574" s="14"/>
      <c r="J574" s="6"/>
      <c r="K574" s="4"/>
    </row>
    <row r="575" spans="1:11" outlineLevel="1" x14ac:dyDescent="0.25">
      <c r="A575" s="63"/>
      <c r="B575" s="71" t="s">
        <v>363</v>
      </c>
      <c r="C575" s="65"/>
      <c r="D575" s="66"/>
      <c r="E575" s="67"/>
      <c r="F575" s="67"/>
      <c r="G575" s="67"/>
      <c r="H575" s="13"/>
      <c r="I575" s="14"/>
      <c r="J575" s="6"/>
      <c r="K575" s="4"/>
    </row>
    <row r="576" spans="1:11" outlineLevel="1" x14ac:dyDescent="0.25">
      <c r="A576" s="63"/>
      <c r="B576" s="71" t="s">
        <v>497</v>
      </c>
      <c r="C576" s="65" t="s">
        <v>2</v>
      </c>
      <c r="D576" s="66">
        <v>1</v>
      </c>
      <c r="E576" s="67"/>
      <c r="F576" s="67"/>
      <c r="G576" s="67"/>
      <c r="H576" s="13"/>
      <c r="I576" s="14"/>
      <c r="J576" s="6"/>
      <c r="K576" s="4"/>
    </row>
    <row r="577" spans="1:11" outlineLevel="1" x14ac:dyDescent="0.25">
      <c r="A577" s="63"/>
      <c r="B577" s="71" t="s">
        <v>498</v>
      </c>
      <c r="C577" s="65" t="s">
        <v>2</v>
      </c>
      <c r="D577" s="66">
        <v>1</v>
      </c>
      <c r="E577" s="67"/>
      <c r="F577" s="67"/>
      <c r="G577" s="67"/>
      <c r="H577" s="13"/>
      <c r="I577" s="14"/>
      <c r="J577" s="6"/>
      <c r="K577" s="4"/>
    </row>
    <row r="578" spans="1:11" outlineLevel="1" x14ac:dyDescent="0.25">
      <c r="A578" s="63"/>
      <c r="B578" s="71"/>
      <c r="C578" s="65"/>
      <c r="D578" s="66"/>
      <c r="E578" s="67"/>
      <c r="F578" s="67"/>
      <c r="G578" s="67"/>
      <c r="H578" s="13"/>
      <c r="I578" s="14"/>
      <c r="J578" s="6"/>
      <c r="K578" s="4"/>
    </row>
    <row r="579" spans="1:11" ht="27.6" outlineLevel="1" x14ac:dyDescent="0.25">
      <c r="A579" s="63" t="s">
        <v>499</v>
      </c>
      <c r="B579" s="84" t="s">
        <v>500</v>
      </c>
      <c r="C579" s="65"/>
      <c r="D579" s="66"/>
      <c r="E579" s="67"/>
      <c r="F579" s="67"/>
      <c r="G579" s="67"/>
      <c r="H579" s="13"/>
      <c r="I579" s="14"/>
      <c r="J579" s="6"/>
      <c r="K579" s="4"/>
    </row>
    <row r="580" spans="1:11" outlineLevel="1" x14ac:dyDescent="0.25">
      <c r="A580" s="63"/>
      <c r="B580" s="71"/>
      <c r="C580" s="65"/>
      <c r="D580" s="66"/>
      <c r="E580" s="67"/>
      <c r="F580" s="67"/>
      <c r="G580" s="67"/>
      <c r="H580" s="13"/>
      <c r="I580" s="14"/>
      <c r="J580" s="6"/>
      <c r="K580" s="4"/>
    </row>
    <row r="581" spans="1:11" ht="27.6" outlineLevel="1" x14ac:dyDescent="0.25">
      <c r="A581" s="63"/>
      <c r="B581" s="71" t="s">
        <v>574</v>
      </c>
      <c r="C581" s="65" t="s">
        <v>2</v>
      </c>
      <c r="D581" s="66">
        <v>1</v>
      </c>
      <c r="E581" s="67"/>
      <c r="F581" s="67"/>
      <c r="G581" s="67"/>
      <c r="H581" s="13"/>
      <c r="I581" s="14"/>
      <c r="J581" s="6"/>
      <c r="K581" s="4"/>
    </row>
    <row r="582" spans="1:11" outlineLevel="1" x14ac:dyDescent="0.25">
      <c r="A582" s="63"/>
      <c r="B582" s="71" t="s">
        <v>501</v>
      </c>
      <c r="C582" s="65" t="s">
        <v>2</v>
      </c>
      <c r="D582" s="66">
        <v>1</v>
      </c>
      <c r="E582" s="67"/>
      <c r="F582" s="67"/>
      <c r="G582" s="67"/>
      <c r="H582" s="13"/>
      <c r="I582" s="14"/>
      <c r="J582" s="6"/>
      <c r="K582" s="4"/>
    </row>
    <row r="583" spans="1:11" outlineLevel="1" x14ac:dyDescent="0.25">
      <c r="A583" s="63"/>
      <c r="B583" s="71" t="s">
        <v>575</v>
      </c>
      <c r="C583" s="65" t="s">
        <v>2</v>
      </c>
      <c r="D583" s="66">
        <v>1</v>
      </c>
      <c r="E583" s="67"/>
      <c r="F583" s="67"/>
      <c r="G583" s="67"/>
      <c r="H583" s="13"/>
      <c r="I583" s="14"/>
      <c r="J583" s="6"/>
      <c r="K583" s="4"/>
    </row>
    <row r="584" spans="1:11" outlineLevel="1" x14ac:dyDescent="0.25">
      <c r="A584" s="63"/>
      <c r="B584" s="71" t="s">
        <v>502</v>
      </c>
      <c r="C584" s="65" t="s">
        <v>2</v>
      </c>
      <c r="D584" s="66">
        <v>1</v>
      </c>
      <c r="E584" s="67"/>
      <c r="F584" s="67"/>
      <c r="G584" s="67"/>
      <c r="H584" s="13"/>
      <c r="I584" s="14"/>
      <c r="J584" s="6"/>
      <c r="K584" s="4"/>
    </row>
    <row r="585" spans="1:11" outlineLevel="1" x14ac:dyDescent="0.25">
      <c r="A585" s="63"/>
      <c r="B585" s="71" t="s">
        <v>576</v>
      </c>
      <c r="C585" s="65" t="s">
        <v>2</v>
      </c>
      <c r="D585" s="66">
        <v>1</v>
      </c>
      <c r="E585" s="67"/>
      <c r="F585" s="67"/>
      <c r="G585" s="67"/>
      <c r="H585" s="13"/>
      <c r="I585" s="14"/>
      <c r="J585" s="6"/>
      <c r="K585" s="4"/>
    </row>
    <row r="586" spans="1:11" outlineLevel="1" x14ac:dyDescent="0.25">
      <c r="A586" s="63"/>
      <c r="B586" s="71" t="s">
        <v>503</v>
      </c>
      <c r="C586" s="65" t="s">
        <v>2</v>
      </c>
      <c r="D586" s="66">
        <v>1</v>
      </c>
      <c r="E586" s="67"/>
      <c r="F586" s="67"/>
      <c r="G586" s="67"/>
      <c r="H586" s="13"/>
      <c r="I586" s="14"/>
      <c r="J586" s="6"/>
      <c r="K586" s="4"/>
    </row>
    <row r="587" spans="1:11" ht="27.6" outlineLevel="1" x14ac:dyDescent="0.25">
      <c r="A587" s="63"/>
      <c r="B587" s="71" t="s">
        <v>504</v>
      </c>
      <c r="C587" s="65" t="s">
        <v>2</v>
      </c>
      <c r="D587" s="66">
        <v>1</v>
      </c>
      <c r="E587" s="67"/>
      <c r="F587" s="67"/>
      <c r="G587" s="67"/>
      <c r="H587" s="13"/>
      <c r="I587" s="14"/>
      <c r="J587" s="6"/>
      <c r="K587" s="4"/>
    </row>
    <row r="588" spans="1:11" outlineLevel="1" x14ac:dyDescent="0.25">
      <c r="A588" s="63"/>
      <c r="B588" s="71" t="s">
        <v>505</v>
      </c>
      <c r="C588" s="65" t="s">
        <v>2</v>
      </c>
      <c r="D588" s="66">
        <v>1</v>
      </c>
      <c r="E588" s="67"/>
      <c r="F588" s="67"/>
      <c r="G588" s="67"/>
      <c r="H588" s="13"/>
      <c r="I588" s="14"/>
      <c r="J588" s="6"/>
      <c r="K588" s="4"/>
    </row>
    <row r="589" spans="1:11" outlineLevel="1" x14ac:dyDescent="0.25">
      <c r="A589" s="63"/>
      <c r="B589" s="71" t="s">
        <v>577</v>
      </c>
      <c r="C589" s="65" t="s">
        <v>2</v>
      </c>
      <c r="D589" s="66">
        <v>1</v>
      </c>
      <c r="E589" s="67"/>
      <c r="F589" s="67"/>
      <c r="G589" s="67"/>
      <c r="H589" s="13"/>
      <c r="I589" s="14"/>
      <c r="J589" s="6"/>
      <c r="K589" s="4"/>
    </row>
    <row r="590" spans="1:11" ht="27.6" outlineLevel="1" x14ac:dyDescent="0.25">
      <c r="A590" s="63"/>
      <c r="B590" s="71" t="s">
        <v>506</v>
      </c>
      <c r="C590" s="65" t="s">
        <v>2</v>
      </c>
      <c r="D590" s="66">
        <v>1</v>
      </c>
      <c r="E590" s="67"/>
      <c r="F590" s="67"/>
      <c r="G590" s="67"/>
      <c r="H590" s="13"/>
      <c r="I590" s="14"/>
      <c r="J590" s="6"/>
      <c r="K590" s="4"/>
    </row>
    <row r="591" spans="1:11" ht="41.4" outlineLevel="1" x14ac:dyDescent="0.25">
      <c r="A591" s="63"/>
      <c r="B591" s="71" t="s">
        <v>507</v>
      </c>
      <c r="C591" s="65" t="s">
        <v>2</v>
      </c>
      <c r="D591" s="66">
        <v>1</v>
      </c>
      <c r="E591" s="67"/>
      <c r="F591" s="67"/>
      <c r="G591" s="67"/>
      <c r="H591" s="13"/>
      <c r="I591" s="14"/>
      <c r="J591" s="6"/>
      <c r="K591" s="4"/>
    </row>
    <row r="592" spans="1:11" outlineLevel="1" x14ac:dyDescent="0.25">
      <c r="A592" s="63"/>
      <c r="B592" s="71"/>
      <c r="C592" s="65"/>
      <c r="D592" s="66"/>
      <c r="E592" s="67"/>
      <c r="F592" s="67"/>
      <c r="G592" s="67"/>
      <c r="H592" s="13"/>
      <c r="I592" s="14"/>
      <c r="J592" s="6"/>
      <c r="K592" s="4"/>
    </row>
    <row r="593" spans="1:11" outlineLevel="1" x14ac:dyDescent="0.25">
      <c r="A593" s="63" t="s">
        <v>508</v>
      </c>
      <c r="B593" s="84" t="s">
        <v>509</v>
      </c>
      <c r="C593" s="65"/>
      <c r="D593" s="66"/>
      <c r="E593" s="67"/>
      <c r="F593" s="67"/>
      <c r="G593" s="67"/>
      <c r="H593" s="13"/>
      <c r="I593" s="14"/>
      <c r="J593" s="6"/>
      <c r="K593" s="4"/>
    </row>
    <row r="594" spans="1:11" outlineLevel="1" x14ac:dyDescent="0.25">
      <c r="A594" s="63"/>
      <c r="B594" s="71"/>
      <c r="C594" s="65"/>
      <c r="D594" s="66"/>
      <c r="E594" s="67"/>
      <c r="F594" s="67"/>
      <c r="G594" s="67"/>
      <c r="H594" s="13"/>
      <c r="I594" s="14"/>
      <c r="J594" s="6"/>
      <c r="K594" s="4"/>
    </row>
    <row r="595" spans="1:11" ht="27.6" outlineLevel="1" x14ac:dyDescent="0.25">
      <c r="A595" s="63"/>
      <c r="B595" s="71" t="s">
        <v>510</v>
      </c>
      <c r="C595" s="65" t="s">
        <v>2</v>
      </c>
      <c r="D595" s="66">
        <v>2</v>
      </c>
      <c r="E595" s="67"/>
      <c r="F595" s="67"/>
      <c r="G595" s="67"/>
      <c r="H595" s="13"/>
      <c r="I595" s="14"/>
      <c r="J595" s="6"/>
      <c r="K595" s="4"/>
    </row>
    <row r="596" spans="1:11" outlineLevel="1" x14ac:dyDescent="0.25">
      <c r="A596" s="63"/>
      <c r="B596" s="71" t="s">
        <v>501</v>
      </c>
      <c r="C596" s="65" t="s">
        <v>2</v>
      </c>
      <c r="D596" s="66">
        <v>2</v>
      </c>
      <c r="E596" s="67"/>
      <c r="F596" s="67"/>
      <c r="G596" s="67"/>
      <c r="H596" s="13"/>
      <c r="I596" s="14"/>
      <c r="J596" s="6"/>
      <c r="K596" s="4"/>
    </row>
    <row r="597" spans="1:11" outlineLevel="1" x14ac:dyDescent="0.25">
      <c r="A597" s="63"/>
      <c r="B597" s="71" t="s">
        <v>511</v>
      </c>
      <c r="C597" s="65" t="s">
        <v>2</v>
      </c>
      <c r="D597" s="66">
        <v>2</v>
      </c>
      <c r="E597" s="67"/>
      <c r="F597" s="67"/>
      <c r="G597" s="67"/>
      <c r="H597" s="13"/>
      <c r="I597" s="14"/>
      <c r="J597" s="6"/>
      <c r="K597" s="4"/>
    </row>
    <row r="598" spans="1:11" ht="27.6" outlineLevel="1" x14ac:dyDescent="0.25">
      <c r="A598" s="63"/>
      <c r="B598" s="71" t="s">
        <v>512</v>
      </c>
      <c r="C598" s="65" t="s">
        <v>2</v>
      </c>
      <c r="D598" s="66">
        <v>2</v>
      </c>
      <c r="E598" s="67"/>
      <c r="F598" s="67"/>
      <c r="G598" s="67"/>
      <c r="H598" s="13"/>
      <c r="I598" s="14"/>
      <c r="J598" s="6"/>
      <c r="K598" s="4"/>
    </row>
    <row r="599" spans="1:11" ht="27.6" outlineLevel="1" x14ac:dyDescent="0.25">
      <c r="A599" s="63"/>
      <c r="B599" s="71" t="s">
        <v>513</v>
      </c>
      <c r="C599" s="65" t="s">
        <v>2</v>
      </c>
      <c r="D599" s="66">
        <v>2</v>
      </c>
      <c r="E599" s="67"/>
      <c r="F599" s="67"/>
      <c r="G599" s="67"/>
      <c r="H599" s="13"/>
      <c r="I599" s="14"/>
      <c r="J599" s="6"/>
      <c r="K599" s="4"/>
    </row>
    <row r="600" spans="1:11" ht="27.6" outlineLevel="1" x14ac:dyDescent="0.25">
      <c r="A600" s="63"/>
      <c r="B600" s="71" t="s">
        <v>514</v>
      </c>
      <c r="C600" s="65" t="s">
        <v>2</v>
      </c>
      <c r="D600" s="66">
        <v>2</v>
      </c>
      <c r="E600" s="67"/>
      <c r="F600" s="67"/>
      <c r="G600" s="67"/>
      <c r="H600" s="13"/>
      <c r="I600" s="14"/>
      <c r="J600" s="6"/>
      <c r="K600" s="4"/>
    </row>
    <row r="601" spans="1:11" outlineLevel="1" x14ac:dyDescent="0.25">
      <c r="A601" s="63"/>
      <c r="B601" s="91"/>
      <c r="C601" s="92"/>
      <c r="D601" s="93"/>
      <c r="E601" s="94"/>
      <c r="F601" s="67"/>
      <c r="G601" s="67" t="str">
        <f t="shared" ref="G601" si="14">IF(E601="","",E601*F601)</f>
        <v/>
      </c>
      <c r="H601" s="13"/>
      <c r="I601" s="14"/>
      <c r="J601" s="6"/>
      <c r="K601" s="4"/>
    </row>
    <row r="602" spans="1:11" outlineLevel="1" x14ac:dyDescent="0.25">
      <c r="A602" s="63"/>
      <c r="B602" s="95" t="s">
        <v>607</v>
      </c>
      <c r="C602" s="92"/>
      <c r="D602" s="93"/>
      <c r="E602" s="94"/>
      <c r="F602" s="67"/>
      <c r="G602" s="133">
        <f>SUM(G518:G601)</f>
        <v>0</v>
      </c>
      <c r="H602" s="13"/>
      <c r="I602" s="14"/>
      <c r="J602" s="6"/>
      <c r="K602" s="4"/>
    </row>
    <row r="603" spans="1:11" outlineLevel="1" x14ac:dyDescent="0.25">
      <c r="A603" s="63"/>
      <c r="B603" s="95"/>
      <c r="C603" s="92"/>
      <c r="D603" s="93"/>
      <c r="E603" s="94"/>
      <c r="F603" s="67"/>
      <c r="G603" s="136"/>
      <c r="H603" s="13"/>
      <c r="I603" s="14"/>
      <c r="J603" s="6"/>
      <c r="K603" s="4"/>
    </row>
    <row r="604" spans="1:11" outlineLevel="1" x14ac:dyDescent="0.25">
      <c r="A604" s="63">
        <v>7.16</v>
      </c>
      <c r="B604" s="211" t="s">
        <v>645</v>
      </c>
      <c r="C604" s="92"/>
      <c r="D604" s="93"/>
      <c r="E604" s="94"/>
      <c r="F604" s="67"/>
      <c r="G604" s="136"/>
      <c r="H604" s="13"/>
      <c r="I604" s="14"/>
      <c r="J604" s="6"/>
      <c r="K604" s="4"/>
    </row>
    <row r="605" spans="1:11" outlineLevel="1" x14ac:dyDescent="0.25">
      <c r="A605" s="63"/>
      <c r="B605" s="95"/>
      <c r="C605" s="92"/>
      <c r="D605" s="93"/>
      <c r="E605" s="94"/>
      <c r="F605" s="67"/>
      <c r="G605" s="136"/>
      <c r="H605" s="13"/>
      <c r="I605" s="14"/>
      <c r="J605" s="6"/>
      <c r="K605" s="4"/>
    </row>
    <row r="606" spans="1:11" outlineLevel="1" x14ac:dyDescent="0.25">
      <c r="A606" s="63" t="s">
        <v>659</v>
      </c>
      <c r="B606" s="212" t="s">
        <v>646</v>
      </c>
      <c r="C606" s="92"/>
      <c r="D606" s="93"/>
      <c r="E606" s="94"/>
      <c r="F606" s="67"/>
      <c r="G606" s="136"/>
      <c r="H606" s="13"/>
      <c r="I606" s="14"/>
      <c r="J606" s="6"/>
      <c r="K606" s="4"/>
    </row>
    <row r="607" spans="1:11" outlineLevel="1" x14ac:dyDescent="0.25">
      <c r="A607" s="63"/>
      <c r="B607" s="213"/>
      <c r="C607" s="92"/>
      <c r="D607" s="93"/>
      <c r="E607" s="94"/>
      <c r="F607" s="67"/>
      <c r="G607" s="136"/>
      <c r="H607" s="13"/>
      <c r="I607" s="14"/>
      <c r="J607" s="6"/>
      <c r="K607" s="4"/>
    </row>
    <row r="608" spans="1:11" outlineLevel="1" x14ac:dyDescent="0.25">
      <c r="A608" s="63"/>
      <c r="B608" s="213" t="s">
        <v>647</v>
      </c>
      <c r="C608" s="92"/>
      <c r="D608" s="93"/>
      <c r="E608" s="94"/>
      <c r="F608" s="67"/>
      <c r="G608" s="136"/>
      <c r="H608" s="13"/>
      <c r="I608" s="14"/>
      <c r="J608" s="6"/>
      <c r="K608" s="4"/>
    </row>
    <row r="609" spans="1:11" outlineLevel="1" x14ac:dyDescent="0.25">
      <c r="A609" s="63"/>
      <c r="B609" s="213" t="s">
        <v>648</v>
      </c>
      <c r="C609" s="92" t="s">
        <v>1</v>
      </c>
      <c r="D609" s="93"/>
      <c r="E609" s="94"/>
      <c r="F609" s="67"/>
      <c r="G609" s="136"/>
      <c r="H609" s="13"/>
      <c r="I609" s="14"/>
      <c r="J609" s="6"/>
      <c r="K609" s="4"/>
    </row>
    <row r="610" spans="1:11" outlineLevel="1" x14ac:dyDescent="0.25">
      <c r="A610" s="63"/>
      <c r="B610" s="213" t="s">
        <v>684</v>
      </c>
      <c r="C610" s="92" t="s">
        <v>1</v>
      </c>
      <c r="D610" s="93">
        <v>50</v>
      </c>
      <c r="E610" s="94"/>
      <c r="F610" s="67"/>
      <c r="G610" s="136"/>
      <c r="H610" s="13"/>
      <c r="I610" s="14"/>
      <c r="J610" s="6"/>
      <c r="K610" s="4"/>
    </row>
    <row r="611" spans="1:11" outlineLevel="1" x14ac:dyDescent="0.25">
      <c r="A611" s="63"/>
      <c r="B611" s="213" t="s">
        <v>685</v>
      </c>
      <c r="C611" s="92" t="s">
        <v>1</v>
      </c>
      <c r="D611" s="93"/>
      <c r="E611" s="94"/>
      <c r="F611" s="67"/>
      <c r="G611" s="136"/>
      <c r="H611" s="13"/>
      <c r="I611" s="14"/>
      <c r="J611" s="6"/>
      <c r="K611" s="4"/>
    </row>
    <row r="612" spans="1:11" outlineLevel="1" x14ac:dyDescent="0.25">
      <c r="A612" s="63"/>
      <c r="B612" s="213"/>
      <c r="C612" s="92"/>
      <c r="D612" s="93"/>
      <c r="E612" s="94"/>
      <c r="F612" s="67"/>
      <c r="G612" s="136"/>
      <c r="H612" s="13"/>
      <c r="I612" s="14"/>
      <c r="J612" s="6"/>
      <c r="K612" s="4"/>
    </row>
    <row r="613" spans="1:11" outlineLevel="1" x14ac:dyDescent="0.25">
      <c r="A613" s="63" t="s">
        <v>660</v>
      </c>
      <c r="B613" s="215" t="s">
        <v>649</v>
      </c>
      <c r="C613" s="92"/>
      <c r="D613" s="93"/>
      <c r="E613" s="94"/>
      <c r="F613" s="67"/>
      <c r="G613" s="136"/>
      <c r="H613" s="13"/>
      <c r="I613" s="14"/>
      <c r="J613" s="6"/>
      <c r="K613" s="4"/>
    </row>
    <row r="614" spans="1:11" outlineLevel="1" x14ac:dyDescent="0.25">
      <c r="A614" s="63"/>
      <c r="B614" s="215"/>
      <c r="C614" s="92"/>
      <c r="D614" s="93"/>
      <c r="E614" s="94"/>
      <c r="F614" s="67"/>
      <c r="G614" s="136"/>
      <c r="H614" s="13"/>
      <c r="I614" s="14"/>
      <c r="J614" s="6"/>
      <c r="K614" s="4"/>
    </row>
    <row r="615" spans="1:11" outlineLevel="1" x14ac:dyDescent="0.25">
      <c r="A615" s="63"/>
      <c r="B615" s="216" t="s">
        <v>148</v>
      </c>
      <c r="C615" s="92"/>
      <c r="D615" s="93"/>
      <c r="E615" s="94"/>
      <c r="F615" s="67"/>
      <c r="G615" s="136"/>
      <c r="H615" s="13"/>
      <c r="I615" s="14"/>
      <c r="J615" s="6"/>
      <c r="K615" s="4"/>
    </row>
    <row r="616" spans="1:11" ht="27.6" outlineLevel="1" x14ac:dyDescent="0.25">
      <c r="A616" s="63"/>
      <c r="B616" s="216" t="s">
        <v>438</v>
      </c>
      <c r="C616" s="92"/>
      <c r="D616" s="93"/>
      <c r="E616" s="94"/>
      <c r="F616" s="67"/>
      <c r="G616" s="136"/>
      <c r="H616" s="13"/>
      <c r="I616" s="14"/>
      <c r="J616" s="6"/>
      <c r="K616" s="4"/>
    </row>
    <row r="617" spans="1:11" outlineLevel="1" x14ac:dyDescent="0.25">
      <c r="A617" s="63"/>
      <c r="B617" s="216"/>
      <c r="C617" s="92"/>
      <c r="D617" s="93"/>
      <c r="E617" s="94"/>
      <c r="F617" s="67"/>
      <c r="G617" s="136"/>
      <c r="H617" s="13"/>
      <c r="I617" s="14"/>
      <c r="J617" s="6"/>
      <c r="K617" s="4"/>
    </row>
    <row r="618" spans="1:11" outlineLevel="1" x14ac:dyDescent="0.25">
      <c r="A618" s="63"/>
      <c r="B618" s="213" t="s">
        <v>648</v>
      </c>
      <c r="C618" s="92" t="s">
        <v>1</v>
      </c>
      <c r="D618" s="93"/>
      <c r="E618" s="94"/>
      <c r="F618" s="67"/>
      <c r="G618" s="136"/>
      <c r="H618" s="13"/>
      <c r="I618" s="14"/>
      <c r="J618" s="6"/>
      <c r="K618" s="4"/>
    </row>
    <row r="619" spans="1:11" outlineLevel="1" x14ac:dyDescent="0.25">
      <c r="A619" s="63"/>
      <c r="B619" s="213" t="s">
        <v>684</v>
      </c>
      <c r="C619" s="92" t="s">
        <v>1</v>
      </c>
      <c r="D619" s="93">
        <f>D610</f>
        <v>50</v>
      </c>
      <c r="E619" s="94"/>
      <c r="F619" s="67"/>
      <c r="G619" s="136"/>
      <c r="H619" s="13"/>
      <c r="I619" s="14"/>
      <c r="J619" s="6"/>
      <c r="K619" s="4"/>
    </row>
    <row r="620" spans="1:11" outlineLevel="1" x14ac:dyDescent="0.25">
      <c r="A620" s="63"/>
      <c r="B620" s="213" t="s">
        <v>685</v>
      </c>
      <c r="C620" s="92" t="s">
        <v>1</v>
      </c>
      <c r="D620" s="93"/>
      <c r="E620" s="94"/>
      <c r="F620" s="67"/>
      <c r="G620" s="136"/>
      <c r="H620" s="13"/>
      <c r="I620" s="14"/>
      <c r="J620" s="6"/>
      <c r="K620" s="4"/>
    </row>
    <row r="621" spans="1:11" outlineLevel="1" x14ac:dyDescent="0.25">
      <c r="A621" s="63"/>
      <c r="B621" s="213"/>
      <c r="C621" s="92"/>
      <c r="D621" s="93"/>
      <c r="E621" s="94"/>
      <c r="F621" s="67"/>
      <c r="G621" s="136"/>
      <c r="H621" s="13"/>
      <c r="I621" s="14"/>
      <c r="J621" s="6"/>
      <c r="K621" s="4"/>
    </row>
    <row r="622" spans="1:11" outlineLevel="1" x14ac:dyDescent="0.25">
      <c r="A622" s="63"/>
      <c r="B622" s="213" t="s">
        <v>686</v>
      </c>
      <c r="C622" s="92"/>
      <c r="D622" s="93"/>
      <c r="E622" s="94"/>
      <c r="F622" s="67"/>
      <c r="G622" s="136"/>
      <c r="H622" s="13"/>
      <c r="I622" s="14"/>
      <c r="J622" s="6"/>
      <c r="K622" s="4"/>
    </row>
    <row r="623" spans="1:11" outlineLevel="1" x14ac:dyDescent="0.25">
      <c r="A623" s="63"/>
      <c r="B623" s="213" t="s">
        <v>687</v>
      </c>
      <c r="C623" s="92" t="s">
        <v>0</v>
      </c>
      <c r="D623" s="93"/>
      <c r="E623" s="94"/>
      <c r="F623" s="67"/>
      <c r="G623" s="136"/>
      <c r="H623" s="13"/>
      <c r="I623" s="14"/>
      <c r="J623" s="6"/>
      <c r="K623" s="4"/>
    </row>
    <row r="624" spans="1:11" outlineLevel="1" x14ac:dyDescent="0.25">
      <c r="A624" s="63"/>
      <c r="B624" s="213" t="s">
        <v>688</v>
      </c>
      <c r="C624" s="92" t="s">
        <v>0</v>
      </c>
      <c r="D624" s="93">
        <v>2</v>
      </c>
      <c r="E624" s="94"/>
      <c r="F624" s="67"/>
      <c r="G624" s="136"/>
      <c r="H624" s="13"/>
      <c r="I624" s="14"/>
      <c r="J624" s="6"/>
      <c r="K624" s="4"/>
    </row>
    <row r="625" spans="1:11" outlineLevel="1" x14ac:dyDescent="0.25">
      <c r="A625" s="63"/>
      <c r="B625" s="213" t="s">
        <v>689</v>
      </c>
      <c r="C625" s="92" t="s">
        <v>0</v>
      </c>
      <c r="D625" s="93"/>
      <c r="E625" s="94"/>
      <c r="F625" s="67"/>
      <c r="G625" s="136"/>
      <c r="H625" s="13"/>
      <c r="I625" s="14"/>
      <c r="J625" s="6"/>
      <c r="K625" s="4"/>
    </row>
    <row r="626" spans="1:11" outlineLevel="1" x14ac:dyDescent="0.25">
      <c r="A626" s="63"/>
      <c r="B626" s="213"/>
      <c r="C626" s="92"/>
      <c r="D626" s="93"/>
      <c r="E626" s="94"/>
      <c r="F626" s="67"/>
      <c r="G626" s="136"/>
      <c r="H626" s="13"/>
      <c r="I626" s="14"/>
      <c r="J626" s="6"/>
      <c r="K626" s="4"/>
    </row>
    <row r="627" spans="1:11" outlineLevel="1" x14ac:dyDescent="0.25">
      <c r="A627" s="63"/>
      <c r="B627" s="213" t="s">
        <v>690</v>
      </c>
      <c r="C627" s="92"/>
      <c r="D627" s="93"/>
      <c r="E627" s="94"/>
      <c r="F627" s="67"/>
      <c r="G627" s="136"/>
      <c r="H627" s="13"/>
      <c r="I627" s="14"/>
      <c r="J627" s="6"/>
      <c r="K627" s="4"/>
    </row>
    <row r="628" spans="1:11" outlineLevel="1" x14ac:dyDescent="0.25">
      <c r="A628" s="63"/>
      <c r="B628" s="213" t="s">
        <v>687</v>
      </c>
      <c r="C628" s="92" t="s">
        <v>0</v>
      </c>
      <c r="D628" s="93"/>
      <c r="E628" s="94"/>
      <c r="F628" s="67"/>
      <c r="G628" s="136"/>
      <c r="H628" s="13"/>
      <c r="I628" s="14"/>
      <c r="J628" s="6"/>
      <c r="K628" s="4"/>
    </row>
    <row r="629" spans="1:11" outlineLevel="1" x14ac:dyDescent="0.25">
      <c r="A629" s="63"/>
      <c r="B629" s="213" t="s">
        <v>688</v>
      </c>
      <c r="C629" s="92" t="s">
        <v>0</v>
      </c>
      <c r="D629" s="93">
        <v>2</v>
      </c>
      <c r="E629" s="94"/>
      <c r="F629" s="67"/>
      <c r="G629" s="136"/>
      <c r="H629" s="13"/>
      <c r="I629" s="14"/>
      <c r="J629" s="6"/>
      <c r="K629" s="4"/>
    </row>
    <row r="630" spans="1:11" outlineLevel="1" x14ac:dyDescent="0.25">
      <c r="A630" s="63"/>
      <c r="B630" s="213" t="s">
        <v>689</v>
      </c>
      <c r="C630" s="92" t="s">
        <v>0</v>
      </c>
      <c r="D630" s="93"/>
      <c r="E630" s="94"/>
      <c r="F630" s="67"/>
      <c r="G630" s="136"/>
      <c r="H630" s="13"/>
      <c r="I630" s="14"/>
      <c r="J630" s="6"/>
      <c r="K630" s="4"/>
    </row>
    <row r="631" spans="1:11" outlineLevel="1" x14ac:dyDescent="0.25">
      <c r="A631" s="63"/>
      <c r="B631" s="216"/>
      <c r="C631" s="92"/>
      <c r="D631" s="93"/>
      <c r="E631" s="94"/>
      <c r="F631" s="67"/>
      <c r="G631" s="136"/>
      <c r="H631" s="13"/>
      <c r="I631" s="14"/>
      <c r="J631" s="6"/>
      <c r="K631" s="4"/>
    </row>
    <row r="632" spans="1:11" outlineLevel="1" x14ac:dyDescent="0.25">
      <c r="A632" s="63"/>
      <c r="B632" s="95" t="s">
        <v>607</v>
      </c>
      <c r="C632" s="92"/>
      <c r="D632" s="93"/>
      <c r="E632" s="94"/>
      <c r="F632" s="67"/>
      <c r="G632" s="133">
        <f>SUM(G604:G631)</f>
        <v>0</v>
      </c>
      <c r="H632" s="13"/>
      <c r="I632" s="14"/>
      <c r="J632" s="6"/>
      <c r="K632" s="4"/>
    </row>
    <row r="633" spans="1:11" outlineLevel="1" x14ac:dyDescent="0.25">
      <c r="A633" s="63"/>
      <c r="B633" s="71"/>
      <c r="C633" s="65"/>
      <c r="D633" s="66"/>
      <c r="E633" s="67"/>
      <c r="F633" s="67"/>
      <c r="G633" s="67"/>
      <c r="H633" s="13"/>
      <c r="I633" s="14"/>
      <c r="J633" s="6"/>
      <c r="K633" s="4"/>
    </row>
    <row r="634" spans="1:11" outlineLevel="1" x14ac:dyDescent="0.25">
      <c r="A634" s="63"/>
      <c r="B634" s="155" t="str">
        <f>"Total "&amp;B63</f>
        <v>Total TRAVAUX HYDRAULIQUES</v>
      </c>
      <c r="C634" s="156"/>
      <c r="D634" s="157"/>
      <c r="E634" s="158"/>
      <c r="F634" s="159"/>
      <c r="G634" s="160">
        <f>G602+G517+G509+G453+G406+G379+G369+G349+G326+G165</f>
        <v>0</v>
      </c>
      <c r="H634" s="13"/>
      <c r="I634" s="14"/>
      <c r="J634" s="6"/>
      <c r="K634" s="4"/>
    </row>
    <row r="635" spans="1:11" outlineLevel="1" x14ac:dyDescent="0.25">
      <c r="A635" s="63"/>
      <c r="B635" s="71"/>
      <c r="C635" s="65"/>
      <c r="D635" s="66"/>
      <c r="E635" s="67"/>
      <c r="F635" s="67"/>
      <c r="G635" s="67"/>
      <c r="H635" s="13"/>
      <c r="I635" s="14"/>
      <c r="J635" s="6"/>
      <c r="K635" s="4"/>
    </row>
    <row r="636" spans="1:11" outlineLevel="1" x14ac:dyDescent="0.25">
      <c r="A636" s="63"/>
      <c r="B636" s="71"/>
      <c r="C636" s="65"/>
      <c r="D636" s="66"/>
      <c r="E636" s="67"/>
      <c r="F636" s="67"/>
      <c r="G636" s="67"/>
      <c r="H636" s="13"/>
      <c r="I636" s="14"/>
      <c r="J636" s="6"/>
      <c r="K636" s="4"/>
    </row>
    <row r="637" spans="1:11" ht="21" customHeight="1" x14ac:dyDescent="0.25">
      <c r="A637" s="302" t="s">
        <v>368</v>
      </c>
      <c r="B637" s="303"/>
      <c r="C637" s="303"/>
      <c r="D637" s="303"/>
      <c r="E637" s="303"/>
      <c r="F637" s="303"/>
      <c r="G637" s="304"/>
      <c r="H637" s="13"/>
      <c r="I637" s="14"/>
      <c r="J637" s="6"/>
      <c r="K637" s="4"/>
    </row>
    <row r="638" spans="1:11" ht="21" customHeight="1" x14ac:dyDescent="0.25">
      <c r="A638" s="96" t="s">
        <v>6</v>
      </c>
      <c r="B638" s="127" t="s">
        <v>369</v>
      </c>
      <c r="C638" s="128"/>
      <c r="D638" s="129"/>
      <c r="E638" s="130"/>
      <c r="F638" s="312" t="s">
        <v>370</v>
      </c>
      <c r="G638" s="291"/>
      <c r="H638" s="13"/>
      <c r="I638" s="14"/>
      <c r="J638" s="6"/>
      <c r="K638" s="4"/>
    </row>
    <row r="639" spans="1:11" x14ac:dyDescent="0.25">
      <c r="A639" s="163">
        <f>A6</f>
        <v>6</v>
      </c>
      <c r="B639" s="103" t="str">
        <f>B6</f>
        <v>TRAVAUX PREPARATOIRE - DEPOSE -DIVERS</v>
      </c>
      <c r="C639" s="57"/>
      <c r="E639" s="56"/>
      <c r="F639" s="307">
        <f>G61</f>
        <v>0</v>
      </c>
      <c r="G639" s="308"/>
      <c r="H639" s="13"/>
      <c r="I639" s="14"/>
      <c r="J639" s="6"/>
      <c r="K639" s="4"/>
    </row>
    <row r="640" spans="1:11" x14ac:dyDescent="0.25">
      <c r="A640" s="150">
        <f>A63</f>
        <v>7</v>
      </c>
      <c r="B640" s="103" t="str">
        <f>B63</f>
        <v>TRAVAUX HYDRAULIQUES</v>
      </c>
      <c r="C640" s="57"/>
      <c r="E640" s="56"/>
      <c r="F640" s="309">
        <f>G634</f>
        <v>0</v>
      </c>
      <c r="G640" s="280"/>
      <c r="H640" s="13"/>
      <c r="I640" s="14"/>
      <c r="J640" s="6"/>
      <c r="K640" s="4"/>
    </row>
    <row r="641" spans="1:19" ht="13.5" customHeight="1" x14ac:dyDescent="0.25">
      <c r="A641" s="108"/>
      <c r="B641" s="122"/>
      <c r="C641" s="123"/>
      <c r="D641" s="124"/>
      <c r="E641" s="125"/>
      <c r="F641" s="56"/>
      <c r="G641" s="58"/>
      <c r="H641" s="7"/>
      <c r="J641" s="3"/>
      <c r="O641" s="7"/>
      <c r="P641" s="7"/>
      <c r="Q641" s="7"/>
      <c r="R641" s="7"/>
      <c r="S641" s="7"/>
    </row>
    <row r="642" spans="1:19" ht="13.5" customHeight="1" x14ac:dyDescent="0.25">
      <c r="A642" s="107"/>
      <c r="B642" s="105" t="s">
        <v>8</v>
      </c>
      <c r="C642" s="57"/>
      <c r="E642" s="121"/>
      <c r="F642" s="297">
        <f>SUM(G639:G640)</f>
        <v>0</v>
      </c>
      <c r="G642" s="298"/>
      <c r="J642" s="3"/>
    </row>
    <row r="643" spans="1:19" ht="13.5" customHeight="1" x14ac:dyDescent="0.25">
      <c r="A643" s="107"/>
      <c r="B643" s="105"/>
      <c r="C643" s="57"/>
      <c r="E643" s="121"/>
      <c r="F643" s="6"/>
      <c r="G643" s="167"/>
      <c r="J643" s="3"/>
    </row>
    <row r="644" spans="1:19" ht="13.5" customHeight="1" x14ac:dyDescent="0.25">
      <c r="A644" s="107"/>
      <c r="B644" s="105" t="s">
        <v>10</v>
      </c>
      <c r="C644" s="57"/>
      <c r="E644" s="121"/>
      <c r="F644" s="297">
        <f>0.2*F642</f>
        <v>0</v>
      </c>
      <c r="G644" s="298"/>
      <c r="J644" s="3"/>
    </row>
    <row r="645" spans="1:19" ht="13.5" customHeight="1" x14ac:dyDescent="0.25">
      <c r="A645" s="107"/>
      <c r="B645" s="105"/>
      <c r="C645" s="57"/>
      <c r="E645" s="121"/>
      <c r="F645" s="6"/>
      <c r="G645" s="167"/>
      <c r="J645" s="3"/>
    </row>
    <row r="646" spans="1:19" ht="13.5" customHeight="1" x14ac:dyDescent="0.25">
      <c r="A646" s="107"/>
      <c r="B646" s="105" t="s">
        <v>9</v>
      </c>
      <c r="C646" s="57"/>
      <c r="E646" s="121"/>
      <c r="F646" s="297">
        <f>F644+F642</f>
        <v>0</v>
      </c>
      <c r="G646" s="298"/>
      <c r="H646" s="7"/>
      <c r="J646" s="3"/>
      <c r="O646" s="7"/>
      <c r="P646" s="7"/>
      <c r="Q646" s="7"/>
      <c r="R646" s="7"/>
      <c r="S646" s="7"/>
    </row>
    <row r="647" spans="1:19" ht="13.5" customHeight="1" x14ac:dyDescent="0.25">
      <c r="A647" s="106"/>
      <c r="B647" s="181"/>
      <c r="C647" s="102"/>
      <c r="D647" s="102"/>
      <c r="E647" s="120"/>
      <c r="F647" s="183"/>
      <c r="G647" s="184"/>
      <c r="J647" s="3"/>
    </row>
    <row r="648" spans="1:19" ht="13.5" customHeight="1" x14ac:dyDescent="0.25">
      <c r="A648" s="108"/>
      <c r="B648" s="122"/>
      <c r="C648" s="110"/>
      <c r="D648" s="110"/>
      <c r="E648" s="110"/>
      <c r="F648" s="111"/>
      <c r="G648" s="112"/>
      <c r="J648" s="3"/>
    </row>
    <row r="649" spans="1:19" ht="13.5" customHeight="1" x14ac:dyDescent="0.25">
      <c r="A649" s="107"/>
      <c r="B649" s="15"/>
      <c r="C649" s="66"/>
      <c r="D649" s="66"/>
      <c r="E649" s="66"/>
      <c r="F649" s="113"/>
      <c r="G649" s="114"/>
      <c r="J649" s="3"/>
    </row>
    <row r="650" spans="1:19" ht="13.5" customHeight="1" x14ac:dyDescent="0.25">
      <c r="A650" s="107"/>
      <c r="B650" s="15"/>
      <c r="C650" s="66"/>
      <c r="D650" s="66"/>
      <c r="E650" s="66"/>
      <c r="F650" s="113"/>
      <c r="G650" s="114"/>
      <c r="J650" s="3"/>
    </row>
    <row r="651" spans="1:19" ht="13.5" customHeight="1" x14ac:dyDescent="0.25">
      <c r="A651" s="107"/>
      <c r="B651" s="15"/>
      <c r="C651" s="66"/>
      <c r="D651" s="66"/>
      <c r="E651" s="66"/>
      <c r="F651" s="113"/>
      <c r="G651" s="114"/>
      <c r="J651" s="3"/>
    </row>
    <row r="652" spans="1:19" ht="13.5" customHeight="1" x14ac:dyDescent="0.25">
      <c r="A652" s="107"/>
      <c r="B652" s="15"/>
      <c r="C652" s="66"/>
      <c r="D652" s="66"/>
      <c r="E652" s="66"/>
      <c r="F652" s="113"/>
      <c r="G652" s="114"/>
      <c r="J652" s="3"/>
    </row>
    <row r="653" spans="1:19" ht="13.5" customHeight="1" x14ac:dyDescent="0.25">
      <c r="A653" s="107"/>
      <c r="B653" s="15"/>
      <c r="C653" s="66"/>
      <c r="D653" s="66"/>
      <c r="E653" s="66"/>
      <c r="F653" s="113"/>
      <c r="G653" s="114"/>
      <c r="J653" s="3"/>
    </row>
    <row r="654" spans="1:19" x14ac:dyDescent="0.25">
      <c r="A654" s="106"/>
      <c r="B654" s="109"/>
      <c r="C654" s="115"/>
      <c r="D654" s="115"/>
      <c r="E654" s="115"/>
      <c r="F654" s="116"/>
      <c r="G654" s="117"/>
      <c r="H654" s="2"/>
      <c r="I654" s="11"/>
      <c r="J654" s="12"/>
      <c r="K654" s="2"/>
      <c r="L654" s="2"/>
      <c r="M654" s="2"/>
    </row>
    <row r="655" spans="1:19" x14ac:dyDescent="0.25">
      <c r="A655" s="169" t="s">
        <v>633</v>
      </c>
      <c r="B655" s="170" t="s">
        <v>589</v>
      </c>
      <c r="C655" s="185"/>
      <c r="D655" s="185"/>
      <c r="E655" s="185"/>
      <c r="F655" s="186"/>
      <c r="G655" s="187"/>
      <c r="H655" s="2"/>
      <c r="I655" s="11"/>
      <c r="J655" s="12"/>
      <c r="K655" s="2"/>
      <c r="L655" s="2"/>
      <c r="M655" s="2"/>
    </row>
    <row r="656" spans="1:19" x14ac:dyDescent="0.25">
      <c r="A656" s="107"/>
      <c r="B656" s="15"/>
      <c r="C656" s="66"/>
      <c r="D656" s="66"/>
      <c r="E656" s="66"/>
      <c r="F656" s="113"/>
      <c r="G656" s="114"/>
      <c r="H656" s="2"/>
      <c r="I656" s="11"/>
      <c r="J656" s="12"/>
      <c r="K656" s="2"/>
      <c r="L656" s="2"/>
      <c r="M656" s="2"/>
    </row>
    <row r="657" spans="1:13" x14ac:dyDescent="0.25">
      <c r="A657" s="63" t="s">
        <v>625</v>
      </c>
      <c r="B657" s="188" t="s">
        <v>624</v>
      </c>
      <c r="C657" s="66"/>
      <c r="D657" s="66"/>
      <c r="E657" s="66"/>
      <c r="F657" s="113"/>
      <c r="G657" s="114"/>
      <c r="H657" s="2"/>
      <c r="I657" s="11"/>
      <c r="J657" s="12"/>
      <c r="K657" s="2"/>
      <c r="L657" s="2"/>
      <c r="M657" s="2"/>
    </row>
    <row r="658" spans="1:13" x14ac:dyDescent="0.25">
      <c r="A658" s="107"/>
      <c r="B658" s="15"/>
      <c r="C658" s="66"/>
      <c r="D658" s="66"/>
      <c r="E658" s="66"/>
      <c r="F658" s="113"/>
      <c r="G658" s="114"/>
      <c r="H658" s="2"/>
      <c r="I658" s="11"/>
      <c r="J658" s="12"/>
      <c r="K658" s="2"/>
      <c r="L658" s="2"/>
      <c r="M658" s="2"/>
    </row>
    <row r="659" spans="1:13" ht="27.6" x14ac:dyDescent="0.25">
      <c r="A659" s="107"/>
      <c r="B659" s="15" t="s">
        <v>626</v>
      </c>
      <c r="C659" s="66"/>
      <c r="D659" s="66"/>
      <c r="E659" s="66"/>
      <c r="F659" s="113"/>
      <c r="G659" s="114"/>
      <c r="H659" s="2"/>
      <c r="I659" s="11"/>
      <c r="J659" s="12"/>
      <c r="K659" s="2"/>
      <c r="L659" s="2"/>
      <c r="M659" s="2"/>
    </row>
    <row r="660" spans="1:13" x14ac:dyDescent="0.25">
      <c r="A660" s="107"/>
      <c r="B660" s="189" t="s">
        <v>629</v>
      </c>
      <c r="C660" s="66" t="s">
        <v>2</v>
      </c>
      <c r="D660" s="66">
        <v>1</v>
      </c>
      <c r="E660" s="66"/>
      <c r="F660" s="113"/>
      <c r="G660" s="114"/>
      <c r="H660" s="2"/>
      <c r="I660" s="11"/>
      <c r="J660" s="12"/>
      <c r="K660" s="2"/>
      <c r="L660" s="2"/>
      <c r="M660" s="2"/>
    </row>
    <row r="661" spans="1:13" x14ac:dyDescent="0.25">
      <c r="A661" s="107"/>
      <c r="B661" s="189" t="s">
        <v>630</v>
      </c>
      <c r="C661" s="66" t="s">
        <v>2</v>
      </c>
      <c r="D661" s="66">
        <v>1</v>
      </c>
      <c r="E661" s="66"/>
      <c r="F661" s="113"/>
      <c r="G661" s="114"/>
      <c r="H661" s="2"/>
      <c r="I661" s="11"/>
      <c r="J661" s="12"/>
      <c r="K661" s="2"/>
      <c r="L661" s="2"/>
      <c r="M661" s="2"/>
    </row>
    <row r="662" spans="1:13" x14ac:dyDescent="0.25">
      <c r="A662" s="107"/>
      <c r="B662" s="15"/>
      <c r="C662" s="66"/>
      <c r="D662" s="66"/>
      <c r="E662" s="66"/>
      <c r="F662" s="113"/>
      <c r="G662" s="114"/>
      <c r="H662" s="2"/>
      <c r="I662" s="11"/>
      <c r="J662" s="12"/>
      <c r="K662" s="2"/>
      <c r="L662" s="2"/>
      <c r="M662" s="2"/>
    </row>
    <row r="663" spans="1:13" x14ac:dyDescent="0.25">
      <c r="A663" s="107"/>
      <c r="B663" s="15" t="s">
        <v>627</v>
      </c>
      <c r="C663" s="66" t="s">
        <v>2</v>
      </c>
      <c r="D663" s="66">
        <v>2</v>
      </c>
      <c r="E663" s="66"/>
      <c r="F663" s="113"/>
      <c r="G663" s="114"/>
      <c r="H663" s="2"/>
      <c r="I663" s="11"/>
      <c r="J663" s="12"/>
      <c r="K663" s="2"/>
      <c r="L663" s="2"/>
      <c r="M663" s="2"/>
    </row>
    <row r="664" spans="1:13" x14ac:dyDescent="0.25">
      <c r="A664" s="107"/>
      <c r="B664" s="91"/>
      <c r="C664" s="92"/>
      <c r="D664" s="93"/>
      <c r="E664" s="94"/>
      <c r="F664" s="67"/>
      <c r="G664" s="67" t="str">
        <f t="shared" ref="G664" si="15">IF(E664="","",E664*F664)</f>
        <v/>
      </c>
      <c r="H664" s="2"/>
      <c r="I664" s="11"/>
      <c r="J664" s="12"/>
      <c r="K664" s="2"/>
      <c r="L664" s="2"/>
      <c r="M664" s="2"/>
    </row>
    <row r="665" spans="1:13" x14ac:dyDescent="0.25">
      <c r="A665" s="107"/>
      <c r="B665" s="95" t="s">
        <v>607</v>
      </c>
      <c r="C665" s="92"/>
      <c r="D665" s="93"/>
      <c r="E665" s="94"/>
      <c r="F665" s="67"/>
      <c r="G665" s="133">
        <f>SUM(G532:G664)</f>
        <v>0</v>
      </c>
      <c r="H665" s="2"/>
      <c r="I665" s="11"/>
      <c r="J665" s="12"/>
      <c r="K665" s="2"/>
      <c r="L665" s="2"/>
      <c r="M665" s="2"/>
    </row>
    <row r="666" spans="1:13" x14ac:dyDescent="0.25">
      <c r="A666" s="106"/>
      <c r="B666" s="109"/>
      <c r="C666" s="115"/>
      <c r="D666" s="102"/>
      <c r="E666" s="115"/>
      <c r="F666" s="182"/>
      <c r="G666" s="117"/>
      <c r="H666" s="2"/>
      <c r="I666" s="11"/>
      <c r="J666" s="12"/>
      <c r="K666" s="2"/>
      <c r="L666" s="2"/>
      <c r="M666" s="2"/>
    </row>
    <row r="667" spans="1:13" x14ac:dyDescent="0.25">
      <c r="H667" s="2"/>
      <c r="I667" s="11"/>
      <c r="J667" s="12"/>
      <c r="K667" s="2"/>
      <c r="L667" s="2"/>
      <c r="M667" s="2"/>
    </row>
    <row r="668" spans="1:13" x14ac:dyDescent="0.25">
      <c r="H668" s="2"/>
      <c r="I668" s="11"/>
      <c r="J668" s="12"/>
      <c r="K668" s="2"/>
      <c r="L668" s="2"/>
      <c r="M668" s="2"/>
    </row>
    <row r="669" spans="1:13" x14ac:dyDescent="0.25">
      <c r="I669" s="11"/>
      <c r="J669" s="12"/>
      <c r="K669" s="2"/>
      <c r="L669" s="2"/>
      <c r="M669" s="2"/>
    </row>
    <row r="670" spans="1:13" x14ac:dyDescent="0.25">
      <c r="H670" s="2"/>
      <c r="I670" s="11"/>
      <c r="J670" s="12"/>
      <c r="K670" s="2"/>
      <c r="L670" s="2"/>
      <c r="M670" s="2"/>
    </row>
    <row r="671" spans="1:13" x14ac:dyDescent="0.25">
      <c r="H671" s="2"/>
      <c r="I671" s="11"/>
      <c r="J671" s="12"/>
      <c r="K671" s="2"/>
      <c r="L671" s="2"/>
      <c r="M671" s="2"/>
    </row>
    <row r="672" spans="1:13" x14ac:dyDescent="0.25">
      <c r="H672" s="2"/>
      <c r="I672" s="11"/>
      <c r="J672" s="12"/>
      <c r="K672" s="2"/>
      <c r="L672" s="2"/>
      <c r="M672" s="2"/>
    </row>
    <row r="673" spans="8:13" x14ac:dyDescent="0.25">
      <c r="H673" s="2"/>
      <c r="I673" s="11"/>
      <c r="J673" s="12"/>
      <c r="K673" s="2"/>
      <c r="L673" s="2"/>
      <c r="M673" s="2"/>
    </row>
    <row r="674" spans="8:13" x14ac:dyDescent="0.25">
      <c r="H674" s="2"/>
      <c r="I674" s="11"/>
      <c r="J674" s="12"/>
      <c r="K674" s="2"/>
      <c r="L674" s="2"/>
      <c r="M674" s="2"/>
    </row>
  </sheetData>
  <mergeCells count="8">
    <mergeCell ref="A2:G5"/>
    <mergeCell ref="A637:G637"/>
    <mergeCell ref="F638:G638"/>
    <mergeCell ref="F646:G646"/>
    <mergeCell ref="F642:G642"/>
    <mergeCell ref="F644:G644"/>
    <mergeCell ref="F639:G639"/>
    <mergeCell ref="F640:G640"/>
  </mergeCells>
  <printOptions horizontalCentered="1"/>
  <pageMargins left="0.23622047244094491" right="0.23622047244094491" top="0.74803149606299213" bottom="0.74803149606299213" header="0.31496062992125984" footer="0.31496062992125984"/>
  <pageSetup paperSize="9" scale="83" fitToHeight="0" orientation="portrait" r:id="rId1"/>
  <headerFooter>
    <oddHeader xml:space="preserve">&amp;CDPGF - LOT 01 - CVC&amp;R
</oddHeader>
    <oddFooter>&amp;L&amp;F&amp;Cpage &amp;P/&amp;N</oddFooter>
  </headerFooter>
  <rowBreaks count="3" manualBreakCount="3">
    <brk id="537" max="6" man="1"/>
    <brk id="592" max="6" man="1"/>
    <brk id="636"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FC6A4-BA41-4384-9E35-4C5E2AEB4A1F}">
  <dimension ref="A1:F30"/>
  <sheetViews>
    <sheetView showGridLines="0" zoomScaleNormal="100" zoomScaleSheetLayoutView="100" workbookViewId="0">
      <selection activeCell="B5" sqref="B5"/>
    </sheetView>
  </sheetViews>
  <sheetFormatPr baseColWidth="10" defaultColWidth="11.44140625" defaultRowHeight="13.8" x14ac:dyDescent="0.25"/>
  <cols>
    <col min="1" max="1" width="6.6640625" style="34" customWidth="1"/>
    <col min="2" max="2" width="50.6640625" style="53" customWidth="1"/>
    <col min="3" max="3" width="20.6640625" style="54" customWidth="1"/>
    <col min="4" max="6" width="20.6640625" style="41" customWidth="1"/>
    <col min="7" max="16384" width="11.44140625" style="42"/>
  </cols>
  <sheetData>
    <row r="1" spans="1:6" s="34" customFormat="1" ht="42.6" customHeight="1" x14ac:dyDescent="0.25">
      <c r="A1" s="197" t="s">
        <v>6</v>
      </c>
      <c r="B1" s="198" t="s">
        <v>548</v>
      </c>
      <c r="C1" s="199" t="s">
        <v>637</v>
      </c>
      <c r="D1" s="199" t="s">
        <v>638</v>
      </c>
      <c r="E1" s="199" t="s">
        <v>639</v>
      </c>
      <c r="F1" s="199" t="s">
        <v>640</v>
      </c>
    </row>
    <row r="2" spans="1:6" s="34" customFormat="1" x14ac:dyDescent="0.25">
      <c r="A2" s="35"/>
      <c r="B2" s="36"/>
      <c r="C2" s="37"/>
      <c r="D2" s="37"/>
      <c r="E2" s="37"/>
      <c r="F2" s="37"/>
    </row>
    <row r="3" spans="1:6" s="34" customFormat="1" x14ac:dyDescent="0.25">
      <c r="A3" s="200"/>
      <c r="B3" s="201" t="s">
        <v>636</v>
      </c>
      <c r="C3" s="208">
        <f>+'DPGF lot 1 CVC - Part 1 - Prod'!F379+'DPGF lot 1 CVC - Part 2 - Bat D'!F504</f>
        <v>0</v>
      </c>
      <c r="D3" s="208">
        <f>'DPGF lot 1 CVC - Part 3 - Bat E'!F620</f>
        <v>0</v>
      </c>
      <c r="E3" s="208">
        <f>'DPGF lot 1 CVC - Part 4 - Bat F'!F642</f>
        <v>0</v>
      </c>
      <c r="F3" s="208">
        <f>SUM(C3:E3)</f>
        <v>0</v>
      </c>
    </row>
    <row r="4" spans="1:6" s="34" customFormat="1" x14ac:dyDescent="0.25">
      <c r="A4" s="45"/>
      <c r="B4" s="191"/>
      <c r="C4" s="39"/>
      <c r="D4" s="39"/>
      <c r="E4" s="39"/>
      <c r="F4" s="39"/>
    </row>
    <row r="5" spans="1:6" s="34" customFormat="1" x14ac:dyDescent="0.25">
      <c r="A5" s="38"/>
      <c r="B5" s="202" t="str">
        <f>"TOTAL H.T. "</f>
        <v xml:space="preserve">TOTAL H.T. </v>
      </c>
      <c r="C5" s="203">
        <f>C3</f>
        <v>0</v>
      </c>
      <c r="D5" s="203">
        <f t="shared" ref="D5:E5" si="0">D3</f>
        <v>0</v>
      </c>
      <c r="E5" s="203">
        <f t="shared" si="0"/>
        <v>0</v>
      </c>
      <c r="F5" s="203">
        <f>SUM(C5:E5)</f>
        <v>0</v>
      </c>
    </row>
    <row r="6" spans="1:6" x14ac:dyDescent="0.25">
      <c r="A6" s="38"/>
      <c r="B6" s="202"/>
      <c r="C6" s="204"/>
      <c r="D6" s="204"/>
      <c r="E6" s="204"/>
      <c r="F6" s="204"/>
    </row>
    <row r="7" spans="1:6" s="44" customFormat="1" ht="14.4" x14ac:dyDescent="0.25">
      <c r="A7" s="205"/>
      <c r="B7" s="206" t="s">
        <v>10</v>
      </c>
      <c r="C7" s="207">
        <f>C9-C5</f>
        <v>0</v>
      </c>
      <c r="D7" s="207">
        <f>D9-D5</f>
        <v>0</v>
      </c>
      <c r="E7" s="207">
        <f>E9-E5</f>
        <v>0</v>
      </c>
      <c r="F7" s="207">
        <f>SUM(C7:E7)</f>
        <v>0</v>
      </c>
    </row>
    <row r="8" spans="1:6" x14ac:dyDescent="0.25">
      <c r="A8" s="38"/>
      <c r="B8" s="202"/>
      <c r="C8" s="204"/>
      <c r="D8" s="204"/>
      <c r="E8" s="204"/>
      <c r="F8" s="204"/>
    </row>
    <row r="9" spans="1:6" x14ac:dyDescent="0.25">
      <c r="A9" s="38"/>
      <c r="B9" s="202" t="s">
        <v>9</v>
      </c>
      <c r="C9" s="203">
        <f>C5*1.2</f>
        <v>0</v>
      </c>
      <c r="D9" s="203">
        <f>D5*1.2</f>
        <v>0</v>
      </c>
      <c r="E9" s="203">
        <f>E5*1.2</f>
        <v>0</v>
      </c>
      <c r="F9" s="203">
        <f>SUM(C9:E9)</f>
        <v>0</v>
      </c>
    </row>
    <row r="10" spans="1:6" x14ac:dyDescent="0.25">
      <c r="A10" s="38"/>
      <c r="B10" s="43"/>
      <c r="C10" s="39"/>
      <c r="D10" s="39"/>
      <c r="E10" s="39"/>
      <c r="F10" s="39"/>
    </row>
    <row r="11" spans="1:6" x14ac:dyDescent="0.25">
      <c r="A11" s="194" t="s">
        <v>633</v>
      </c>
      <c r="B11" s="195" t="s">
        <v>589</v>
      </c>
      <c r="C11" s="196"/>
      <c r="D11" s="196"/>
      <c r="E11" s="196"/>
      <c r="F11" s="196"/>
    </row>
    <row r="12" spans="1:6" x14ac:dyDescent="0.25">
      <c r="A12" s="45"/>
      <c r="B12" s="43"/>
      <c r="C12" s="39"/>
      <c r="D12" s="39"/>
      <c r="E12" s="39"/>
      <c r="F12" s="39"/>
    </row>
    <row r="13" spans="1:6" x14ac:dyDescent="0.25">
      <c r="A13" s="45" t="s">
        <v>634</v>
      </c>
      <c r="B13" s="46" t="s">
        <v>587</v>
      </c>
      <c r="C13" s="39">
        <f>'DPGF lot 1 CVC - Part 1 - Prod'!G400+'DPGF lot 1 CVC - Part 2 - Bat D'!G520</f>
        <v>0</v>
      </c>
      <c r="D13" s="39">
        <f>'DPGF lot 1 CVC - Part 3 - Bat E'!G643</f>
        <v>0</v>
      </c>
      <c r="E13" s="39">
        <f>'DPGF lot 1 CVC - Part 4 - Bat F'!G665</f>
        <v>0</v>
      </c>
      <c r="F13" s="39">
        <f>'DPGF lot 1 CVC - Part 4 - Bat F'!H665</f>
        <v>0</v>
      </c>
    </row>
    <row r="14" spans="1:6" x14ac:dyDescent="0.25">
      <c r="A14" s="45"/>
      <c r="B14" s="45"/>
      <c r="C14" s="39"/>
      <c r="D14" s="39"/>
      <c r="E14" s="39"/>
      <c r="F14" s="39"/>
    </row>
    <row r="15" spans="1:6" x14ac:dyDescent="0.25">
      <c r="A15" s="45" t="s">
        <v>635</v>
      </c>
      <c r="B15" s="47" t="s">
        <v>588</v>
      </c>
      <c r="C15" s="39"/>
      <c r="D15" s="39">
        <f>'DPGF lot 1 CVC - Part 3 - Bat E'!G671</f>
        <v>0</v>
      </c>
      <c r="E15" s="39"/>
      <c r="F15" s="39"/>
    </row>
    <row r="16" spans="1:6" x14ac:dyDescent="0.25">
      <c r="A16" s="45"/>
      <c r="B16" s="46"/>
      <c r="C16" s="39"/>
      <c r="D16" s="39"/>
      <c r="E16" s="39"/>
      <c r="F16" s="39"/>
    </row>
    <row r="17" spans="1:6" x14ac:dyDescent="0.25">
      <c r="A17" s="45"/>
      <c r="B17" s="48" t="s">
        <v>549</v>
      </c>
      <c r="C17" s="49">
        <f>SUM(C12:C16)</f>
        <v>0</v>
      </c>
      <c r="D17" s="49">
        <f>SUM(D12:D16)</f>
        <v>0</v>
      </c>
      <c r="E17" s="49">
        <f>SUM(E12:E16)</f>
        <v>0</v>
      </c>
      <c r="F17" s="49">
        <f>SUM(F12:F16)</f>
        <v>0</v>
      </c>
    </row>
    <row r="18" spans="1:6" x14ac:dyDescent="0.25">
      <c r="A18" s="45"/>
      <c r="B18" s="48"/>
      <c r="C18" s="192"/>
      <c r="D18" s="192"/>
      <c r="E18" s="192"/>
      <c r="F18" s="192"/>
    </row>
    <row r="19" spans="1:6" x14ac:dyDescent="0.25">
      <c r="A19" s="200"/>
      <c r="B19" s="209" t="s">
        <v>641</v>
      </c>
      <c r="C19" s="210">
        <f>C5+C17</f>
        <v>0</v>
      </c>
      <c r="D19" s="210">
        <f t="shared" ref="D19:E19" si="1">D5+D17</f>
        <v>0</v>
      </c>
      <c r="E19" s="210">
        <f t="shared" si="1"/>
        <v>0</v>
      </c>
      <c r="F19" s="210">
        <f>SUM(C19:E19)</f>
        <v>0</v>
      </c>
    </row>
    <row r="20" spans="1:6" x14ac:dyDescent="0.25">
      <c r="A20" s="45"/>
      <c r="B20" s="48"/>
      <c r="C20" s="193"/>
      <c r="D20" s="193"/>
      <c r="E20" s="193"/>
      <c r="F20" s="193"/>
    </row>
    <row r="21" spans="1:6" x14ac:dyDescent="0.25">
      <c r="A21" s="38"/>
      <c r="B21" s="202" t="str">
        <f>"TOTAL H.T. "</f>
        <v xml:space="preserve">TOTAL H.T. </v>
      </c>
      <c r="C21" s="203">
        <f>C19</f>
        <v>0</v>
      </c>
      <c r="D21" s="203">
        <f>D19</f>
        <v>0</v>
      </c>
      <c r="E21" s="203">
        <f>E19</f>
        <v>0</v>
      </c>
      <c r="F21" s="203">
        <f>F19</f>
        <v>0</v>
      </c>
    </row>
    <row r="22" spans="1:6" x14ac:dyDescent="0.25">
      <c r="A22" s="38"/>
      <c r="B22" s="202"/>
      <c r="C22" s="204"/>
      <c r="D22" s="204"/>
      <c r="E22" s="204"/>
      <c r="F22" s="204"/>
    </row>
    <row r="23" spans="1:6" ht="14.4" x14ac:dyDescent="0.25">
      <c r="A23" s="205"/>
      <c r="B23" s="206" t="s">
        <v>10</v>
      </c>
      <c r="C23" s="207">
        <f>C25-C21</f>
        <v>0</v>
      </c>
      <c r="D23" s="207">
        <f>D25-D21</f>
        <v>0</v>
      </c>
      <c r="E23" s="207">
        <f>E25-E21</f>
        <v>0</v>
      </c>
      <c r="F23" s="207">
        <f>SUM(C23:E23)</f>
        <v>0</v>
      </c>
    </row>
    <row r="24" spans="1:6" x14ac:dyDescent="0.25">
      <c r="A24" s="38"/>
      <c r="B24" s="202"/>
      <c r="C24" s="204"/>
      <c r="D24" s="204"/>
      <c r="E24" s="204"/>
      <c r="F24" s="204"/>
    </row>
    <row r="25" spans="1:6" x14ac:dyDescent="0.25">
      <c r="A25" s="38"/>
      <c r="B25" s="202" t="s">
        <v>9</v>
      </c>
      <c r="C25" s="203">
        <f>C21*1.2</f>
        <v>0</v>
      </c>
      <c r="D25" s="203">
        <f>D21*1.2</f>
        <v>0</v>
      </c>
      <c r="E25" s="203">
        <f>E21*1.2</f>
        <v>0</v>
      </c>
      <c r="F25" s="203">
        <f>SUM(C25:E25)</f>
        <v>0</v>
      </c>
    </row>
    <row r="26" spans="1:6" x14ac:dyDescent="0.25">
      <c r="A26" s="45"/>
      <c r="B26" s="48"/>
      <c r="C26" s="192"/>
      <c r="D26" s="192"/>
      <c r="E26" s="192"/>
      <c r="F26" s="192"/>
    </row>
    <row r="27" spans="1:6" x14ac:dyDescent="0.25">
      <c r="A27" s="45"/>
      <c r="B27" s="48"/>
      <c r="C27" s="192"/>
      <c r="D27" s="192"/>
      <c r="E27" s="192"/>
      <c r="F27" s="192"/>
    </row>
    <row r="28" spans="1:6" x14ac:dyDescent="0.25">
      <c r="A28" s="50"/>
      <c r="B28" s="51"/>
      <c r="C28" s="52"/>
      <c r="D28" s="52"/>
      <c r="E28" s="52"/>
      <c r="F28" s="52"/>
    </row>
    <row r="29" spans="1:6" x14ac:dyDescent="0.25">
      <c r="E29" s="40"/>
      <c r="F29" s="40"/>
    </row>
    <row r="30" spans="1:6" x14ac:dyDescent="0.25">
      <c r="E30" s="40"/>
      <c r="F30" s="40"/>
    </row>
  </sheetData>
  <phoneticPr fontId="33" type="noConversion"/>
  <printOptions horizontalCentered="1"/>
  <pageMargins left="0.11811023622047245" right="0.11811023622047245" top="0.74803149606299213" bottom="0.74803149606299213" header="0.31496062992125984" footer="0.31496062992125984"/>
  <pageSetup paperSize="9" scale="73" orientation="portrait" r:id="rId1"/>
  <headerFooter>
    <oddFooter>&amp;L&amp;F&amp;C&amp;P/&amp;N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10</vt:i4>
      </vt:variant>
    </vt:vector>
  </HeadingPairs>
  <TitlesOfParts>
    <vt:vector size="16" baseType="lpstr">
      <vt:lpstr>PdG</vt:lpstr>
      <vt:lpstr>DPGF lot 1 CVC - Part 1 - Prod</vt:lpstr>
      <vt:lpstr>DPGF lot 1 CVC - Part 2 - Bat D</vt:lpstr>
      <vt:lpstr>DPGF lot 1 CVC - Part 3 - Bat E</vt:lpstr>
      <vt:lpstr>DPGF lot 1 CVC - Part 4 - Bat F</vt:lpstr>
      <vt:lpstr>RECAP</vt:lpstr>
      <vt:lpstr>'DPGF lot 1 CVC - Part 1 - Prod'!Impression_des_titres</vt:lpstr>
      <vt:lpstr>'DPGF lot 1 CVC - Part 2 - Bat D'!Impression_des_titres</vt:lpstr>
      <vt:lpstr>'DPGF lot 1 CVC - Part 3 - Bat E'!Impression_des_titres</vt:lpstr>
      <vt:lpstr>'DPGF lot 1 CVC - Part 4 - Bat F'!Impression_des_titres</vt:lpstr>
      <vt:lpstr>'DPGF lot 1 CVC - Part 1 - Prod'!Zone_d_impression</vt:lpstr>
      <vt:lpstr>'DPGF lot 1 CVC - Part 2 - Bat D'!Zone_d_impression</vt:lpstr>
      <vt:lpstr>'DPGF lot 1 CVC - Part 3 - Bat E'!Zone_d_impression</vt:lpstr>
      <vt:lpstr>'DPGF lot 1 CVC - Part 4 - Bat F'!Zone_d_impression</vt:lpstr>
      <vt:lpstr>PdG!Zone_d_impression</vt:lpstr>
      <vt:lpstr>RECAP!Zone_d_impression</vt:lpstr>
    </vt:vector>
  </TitlesOfParts>
  <Company>PB FLUIDES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OPAC</dc:title>
  <dc:creator>Benoit PALARD</dc:creator>
  <cp:lastModifiedBy>MASPEYROT Mireille</cp:lastModifiedBy>
  <cp:lastPrinted>2025-12-04T16:11:11Z</cp:lastPrinted>
  <dcterms:created xsi:type="dcterms:W3CDTF">2003-02-13T10:35:22Z</dcterms:created>
  <dcterms:modified xsi:type="dcterms:W3CDTF">2025-12-09T13:59:23Z</dcterms:modified>
</cp:coreProperties>
</file>